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8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600" windowWidth="25000" windowHeight="17140" tabRatio="754" activeTab="0"/>
  </bookViews>
  <sheets>
    <sheet name="G_L_min_100_reps" sheetId="1" r:id="rId1"/>
    <sheet name="tables" sheetId="2" r:id="rId2"/>
    <sheet name="pivots2" sheetId="3" r:id="rId3"/>
    <sheet name="pivots3" sheetId="4" r:id="rId4"/>
    <sheet name="G_L_min_good" sheetId="5" r:id="rId5"/>
  </sheets>
  <definedNames>
    <definedName name="a111_">'pivots2'!$M$70</definedName>
    <definedName name="a11_">'pivots2'!$L$69</definedName>
    <definedName name="a1_1">'pivots2'!$K$69</definedName>
    <definedName name="a1__">'pivots2'!$J$69</definedName>
    <definedName name="a_">'pivots2'!$U$3</definedName>
    <definedName name="a_11">'pivots2'!$I$69</definedName>
    <definedName name="a_111">'pivots2'!$M$69</definedName>
    <definedName name="a_1_">'pivots2'!$H$69</definedName>
    <definedName name="a__1">'pivots2'!$G$69</definedName>
    <definedName name="a___">'pivots2'!$F$69</definedName>
    <definedName name="e1_">'pivots2'!$B$64</definedName>
    <definedName name="e2_">'pivots2'!$B$65</definedName>
    <definedName name="e3_">'pivots2'!$B$66</definedName>
    <definedName name="e_">'pivots2'!$W$3</definedName>
    <definedName name="solver_adj" localSheetId="2" hidden="1">'pivots2'!$B$64:$B$65,'pivots2'!$H$69,'pivots2'!$L$69,'pivots2'!$M$69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'pivots2'!$B$64</definedName>
    <definedName name="solver_lhs2" localSheetId="2" hidden="1">'pivots2'!$B$65</definedName>
    <definedName name="solver_lhs3" localSheetId="2" hidden="1">'pivots2'!$B$66</definedName>
    <definedName name="solver_lhs4" localSheetId="2" hidden="1">'pivots2'!$N$69</definedName>
    <definedName name="solver_lhs5" localSheetId="2" hidden="1">'pivots2'!$L$69</definedName>
    <definedName name="solver_lin" localSheetId="2" hidden="1">2</definedName>
    <definedName name="solver_neg" localSheetId="2" hidden="1">1</definedName>
    <definedName name="solver_num" localSheetId="2" hidden="1">4</definedName>
    <definedName name="solver_nwt" localSheetId="2" hidden="1">1</definedName>
    <definedName name="solver_opt" localSheetId="2" hidden="1">'pivots2'!$AD$81</definedName>
    <definedName name="solver_pre" localSheetId="2" hidden="1">0.000001</definedName>
    <definedName name="solver_rel1" localSheetId="2" hidden="1">1</definedName>
    <definedName name="solver_rel2" localSheetId="2" hidden="1">1</definedName>
    <definedName name="solver_rel3" localSheetId="2" hidden="1">1</definedName>
    <definedName name="solver_rel4" localSheetId="2" hidden="1">2</definedName>
    <definedName name="solver_rel5" localSheetId="2" hidden="1">2</definedName>
    <definedName name="solver_rhs1" localSheetId="2" hidden="1">0.5</definedName>
    <definedName name="solver_rhs2" localSheetId="2" hidden="1">0.5</definedName>
    <definedName name="solver_rhs3" localSheetId="2" hidden="1">0.5</definedName>
    <definedName name="solver_rhs4" localSheetId="2" hidden="1">1</definedName>
    <definedName name="solver_rhs5" localSheetId="2" hidden="1">0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2</definedName>
    <definedName name="solver_val" localSheetId="2" hidden="1">0</definedName>
  </definedNames>
  <calcPr fullCalcOnLoad="1"/>
  <pivotCaches>
    <pivotCache cacheId="4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<sst xmlns="http://schemas.openxmlformats.org/spreadsheetml/2006/main" count="3503" uniqueCount="208">
  <si>
    <t>Hong Kong</t>
  </si>
  <si>
    <t>e_</t>
  </si>
  <si>
    <t>RESULTS of fit to Choices  #15,13,11</t>
  </si>
  <si>
    <t>(All errors are free).</t>
  </si>
  <si>
    <t>This run is fit only to the frequencies of repeated sequences. CHISQ (8-5) = CHISQ(3)=9.185</t>
  </si>
  <si>
    <t>Fit to Choices #15,13,11</t>
  </si>
  <si>
    <t>(error fixed to zero)</t>
  </si>
  <si>
    <t>Four sequences allowed to be "true"</t>
  </si>
  <si>
    <t>(Three cells and 2 errors are free)</t>
  </si>
  <si>
    <t>(One error term and all patterns free)</t>
  </si>
  <si>
    <t>(One error term and 5 cells free)</t>
  </si>
  <si>
    <t>Fit only to repeated sequences.  DF = 9 -2 errors - 4 frequencies=3 CHISQ(3)=1.62</t>
  </si>
  <si>
    <t>Fit only to repeated Sequences 2 errors and 3 sequences were free</t>
  </si>
  <si>
    <t>PRED_Margin</t>
  </si>
  <si>
    <t>TOTAL</t>
  </si>
  <si>
    <t>exp</t>
  </si>
  <si>
    <t>date</t>
  </si>
  <si>
    <t>time</t>
  </si>
  <si>
    <t>nation</t>
  </si>
  <si>
    <t>age</t>
  </si>
  <si>
    <t>sex</t>
  </si>
  <si>
    <t>edu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</si>
  <si>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</si>
  <si>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</si>
  <si>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</si>
  <si>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</si>
  <si>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</si>
  <si>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</si>
  <si>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</si>
  <si>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</si>
  <si>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</si>
  <si>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</si>
  <si>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</si>
  <si>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</si>
  <si>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</si>
  <si>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Good Ss</t>
  </si>
  <si>
    <t>good_Ss</t>
  </si>
  <si>
    <t>all_data</t>
  </si>
  <si>
    <t>deleted</t>
  </si>
  <si>
    <t>first rep</t>
  </si>
  <si>
    <t>break even  sure</t>
  </si>
  <si>
    <t>Sweden</t>
  </si>
  <si>
    <t>Count of v11</t>
  </si>
  <si>
    <t>First Rep</t>
  </si>
  <si>
    <t>Second Rep</t>
  </si>
  <si>
    <t>Repeated</t>
  </si>
  <si>
    <t>cells</t>
  </si>
  <si>
    <t>average</t>
  </si>
  <si>
    <t xml:space="preserve"> Pattern</t>
  </si>
  <si>
    <t>++-'</t>
  </si>
  <si>
    <t>a</t>
  </si>
  <si>
    <t>1-a</t>
  </si>
  <si>
    <t>e</t>
  </si>
  <si>
    <t>FIRST</t>
  </si>
  <si>
    <t>SECOND</t>
  </si>
  <si>
    <t>BOTH</t>
  </si>
  <si>
    <t>ONE REP</t>
  </si>
  <si>
    <t>TWO REPS</t>
  </si>
  <si>
    <t>first Rep</t>
  </si>
  <si>
    <t>Both</t>
  </si>
  <si>
    <t>Predicted</t>
  </si>
  <si>
    <t>lab</t>
  </si>
  <si>
    <t>www</t>
  </si>
  <si>
    <t>csuf</t>
  </si>
  <si>
    <t>F</t>
  </si>
  <si>
    <t>USA</t>
  </si>
  <si>
    <t>M</t>
  </si>
  <si>
    <t>date2</t>
  </si>
  <si>
    <t>time2</t>
  </si>
  <si>
    <t>IP2</t>
  </si>
  <si>
    <t>email2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</si>
  <si>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</si>
  <si>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</si>
  <si>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</si>
  <si>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</si>
  <si>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</si>
  <si>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</si>
  <si>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</si>
  <si>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</si>
  <si>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</si>
  <si>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</si>
  <si>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</si>
  <si>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</si>
  <si>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</si>
  <si>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</si>
  <si>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</si>
  <si>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</si>
  <si>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</si>
  <si>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</si>
  <si>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</si>
  <si>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</si>
  <si>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sex2</t>
  </si>
  <si>
    <t>age2</t>
  </si>
  <si>
    <t>Fiji Islands</t>
  </si>
  <si>
    <t>Good_Ss_first_reps</t>
  </si>
  <si>
    <t>uas</t>
  </si>
  <si>
    <t>Taiwan</t>
  </si>
  <si>
    <t>Gain_L_min_100b</t>
  </si>
  <si>
    <t>us</t>
  </si>
  <si>
    <t>usa</t>
  </si>
  <si>
    <t>natn2</t>
  </si>
  <si>
    <t>japan</t>
  </si>
  <si>
    <t>v20</t>
  </si>
  <si>
    <t>v21</t>
  </si>
  <si>
    <t>Good Ss have 15 or more agreements between Rep 1 and Rep 2.</t>
  </si>
  <si>
    <t>Rep_1</t>
  </si>
  <si>
    <t>Rep_2</t>
  </si>
  <si>
    <t>Both_Reps</t>
  </si>
  <si>
    <t>USa</t>
  </si>
  <si>
    <t>Greece</t>
  </si>
  <si>
    <t>Total</t>
  </si>
  <si>
    <t>1 Total</t>
  </si>
  <si>
    <t>-1 Total</t>
  </si>
  <si>
    <t>(blank)</t>
  </si>
  <si>
    <t>(blank) Total</t>
  </si>
  <si>
    <t>Grand Total</t>
  </si>
  <si>
    <t>(All)</t>
  </si>
  <si>
    <t>edu2</t>
  </si>
  <si>
    <t>win $0 for sure</t>
  </si>
  <si>
    <t>Count of v13</t>
  </si>
  <si>
    <t>---</t>
  </si>
  <si>
    <t>--+</t>
  </si>
  <si>
    <t>-+-</t>
  </si>
  <si>
    <t>-++</t>
  </si>
  <si>
    <t>+--</t>
  </si>
  <si>
    <t>+-+</t>
  </si>
  <si>
    <t>++-</t>
  </si>
  <si>
    <t>+++</t>
  </si>
  <si>
    <t>v14</t>
  </si>
  <si>
    <t>v15</t>
  </si>
  <si>
    <t>v16</t>
  </si>
  <si>
    <t>v17</t>
  </si>
  <si>
    <t>v18</t>
  </si>
  <si>
    <t>v19</t>
  </si>
  <si>
    <t>e1_</t>
  </si>
  <si>
    <t>e2_</t>
  </si>
  <si>
    <t>e3_</t>
  </si>
  <si>
    <t>Probabilities for Each Replicate</t>
  </si>
  <si>
    <t>Probabilities for Two Replicates</t>
  </si>
  <si>
    <t>PRED-REP1</t>
  </si>
  <si>
    <t>PRED-REP2</t>
  </si>
  <si>
    <t>PRED-REPEAT</t>
  </si>
  <si>
    <t>CHI_SQ_TERMS</t>
  </si>
  <si>
    <t>RESULTS of TEST of Gain-Loss Separability in #15, #13, and #11</t>
  </si>
  <si>
    <t>Count of w15</t>
  </si>
  <si>
    <t>REP1</t>
  </si>
  <si>
    <t>REP2</t>
  </si>
  <si>
    <t>Count of v5</t>
  </si>
  <si>
    <t>RESULTS of TEST of Gain-Loss Separability in #9,5,11</t>
  </si>
  <si>
    <t>RESULTS of TEST of Gain-Loss Separability in #15, 13, and #19</t>
  </si>
  <si>
    <t>mean</t>
  </si>
  <si>
    <t>sum</t>
  </si>
  <si>
    <t>SD</t>
  </si>
  <si>
    <t>z</t>
  </si>
  <si>
    <t>v15_v11</t>
  </si>
  <si>
    <t>w15_w11</t>
  </si>
  <si>
    <t>v13_v11</t>
  </si>
  <si>
    <t>w13_w11</t>
  </si>
  <si>
    <t>v15_v19</t>
  </si>
  <si>
    <t>w15_w19</t>
  </si>
  <si>
    <t>v13_v19</t>
  </si>
  <si>
    <t>w13_w19</t>
  </si>
  <si>
    <t>v15_w15</t>
  </si>
  <si>
    <t>v11_w11</t>
  </si>
  <si>
    <t>1-v11</t>
  </si>
  <si>
    <t>v19_w19</t>
  </si>
  <si>
    <t>v13_w13</t>
  </si>
  <si>
    <t>United States</t>
  </si>
  <si>
    <t>Vietnam</t>
  </si>
  <si>
    <t>TAX</t>
  </si>
  <si>
    <t>CPT</t>
  </si>
  <si>
    <t>Table 1</t>
  </si>
  <si>
    <t>Table 2</t>
  </si>
  <si>
    <t>G_L_min_100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</si>
  <si>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</si>
  <si>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</si>
  <si>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</si>
  <si>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</si>
  <si>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</si>
  <si>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</si>
  <si>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</si>
  <si>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</si>
  <si>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</si>
  <si>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</si>
  <si>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</si>
  <si>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</si>
  <si>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</si>
  <si>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</si>
  <si>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</si>
  <si>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</si>
  <si>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</si>
  <si>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</si>
  <si>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</si>
  <si>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COALESCING</t>
  </si>
  <si>
    <t>Count of v9</t>
  </si>
  <si>
    <t>Coalescing  #15, 9</t>
  </si>
  <si>
    <t>#19, 11</t>
  </si>
  <si>
    <t>COALESCING #13, 5</t>
  </si>
  <si>
    <t>R1</t>
  </si>
  <si>
    <t>R2</t>
  </si>
  <si>
    <t>MEAN</t>
  </si>
  <si>
    <t>Gain_L_min_100</t>
  </si>
  <si>
    <t>a20</t>
  </si>
  <si>
    <t>a21</t>
  </si>
  <si>
    <t>sum_agree</t>
  </si>
  <si>
    <t>w1</t>
  </si>
  <si>
    <t>comm2</t>
  </si>
  <si>
    <t>type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</si>
</sst>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4" fontId="0" fillId="0" borderId="0" xfId="0" applyNumberFormat="1" applyAlignment="1">
      <alignment/>
    </xf>
    <xf numFmtId="19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9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9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164" fontId="0" fillId="5" borderId="0" xfId="0" applyNumberFormat="1" applyFill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0" fontId="0" fillId="2" borderId="7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bgColor rgb="FFFFFF00"/>
        </patternFill>
      </fill>
      <border/>
    </dxf>
    <dxf>
      <fill>
        <patternFill patternType="solid"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2">
    <cacheField name="exp">
      <sharedItems containsBlank="1" containsMixedTypes="0" count="5">
        <s v="Gain_L_min_100"/>
        <s v="Gain_L_min_100_1"/>
        <s v="Gain_L_min_100b"/>
        <s v="Gain_L_min_100_1b"/>
        <m/>
      </sharedItems>
    </cacheField>
    <cacheField name="date">
      <sharedItems containsDate="1" containsString="0" containsBlank="1" containsMixedTypes="0" count="22">
        <d v="2004-10-19T00:00:00.000"/>
        <d v="2004-10-18T00:00:00.000"/>
        <d v="2004-10-17T00:00:00.000"/>
        <m/>
        <d v="2004-10-22T00:00:00.000"/>
        <d v="2004-10-21T00:00:00.000"/>
        <d v="2004-10-20T00:00:00.000"/>
        <d v="2004-10-24T00:00:00.000"/>
        <d v="2004-10-25T00:00:00.000"/>
        <d v="2004-10-27T00:00:00.000"/>
        <d v="2004-10-26T00:00:00.000"/>
        <d v="2004-10-29T00:00:00.000"/>
        <d v="2004-10-28T00:00:00.000"/>
        <d v="2004-11-07T00:00:00.000"/>
        <d v="2004-11-08T00:00:00.000"/>
        <d v="2004-11-09T00:00:00.000"/>
        <d v="2004-11-03T00:00:00.000"/>
        <d v="2004-11-05T00:00:00.000"/>
        <d v="2004-11-01T00:00:00.000"/>
        <d v="2004-11-02T00:00:00.000"/>
        <d v="2004-11-06T00:00:00.000"/>
        <d v="2004-10-23T00:00:00.000"/>
      </sharedItems>
    </cacheField>
    <cacheField name="time">
      <sharedItems containsDate="1" containsMixedTypes="1"/>
    </cacheField>
    <cacheField name="nation">
      <sharedItems containsBlank="1" containsMixedTypes="0" count="10">
        <s v="usa"/>
        <m/>
        <s v="us"/>
        <s v="Vietnam"/>
        <s v="U"/>
        <s v="China"/>
        <s v="Greece"/>
        <s v="America"/>
        <s v="United States"/>
        <s v="UNITED STATES OF AMERICA"/>
      </sharedItems>
    </cacheField>
    <cacheField name="age">
      <sharedItems containsString="0" containsBlank="1" containsMixedTypes="0" containsNumber="1" containsInteger="1" count="14">
        <n v="18"/>
        <n v="19"/>
        <n v="20"/>
        <n v="21"/>
        <n v="26"/>
        <m/>
        <n v="22"/>
        <n v="37"/>
        <n v="1"/>
        <n v="43"/>
        <n v="24"/>
        <n v="23"/>
        <n v="17"/>
        <n v="29"/>
      </sharedItems>
    </cacheField>
    <cacheField name="sex">
      <sharedItems containsBlank="1" containsMixedTypes="0" count="3">
        <s v="F"/>
        <s v="M"/>
        <m/>
      </sharedItems>
    </cacheField>
    <cacheField name="edu">
      <sharedItems containsString="0" containsBlank="1" containsMixedTypes="0" containsNumber="1" containsInteger="1" count="12">
        <n v="12"/>
        <n v="14"/>
        <n v="15"/>
        <n v="13"/>
        <n v="16"/>
        <m/>
        <n v="2"/>
        <n v="19"/>
        <n v="18"/>
        <n v="1"/>
        <n v="22"/>
        <n v="20"/>
      </sharedItems>
    </cacheField>
    <cacheField name="v1">
      <sharedItems containsString="0" containsBlank="1" containsMixedTypes="0" containsNumber="1" containsInteger="1" count="3">
        <n v="-1"/>
        <n v="1"/>
        <m/>
      </sharedItems>
    </cacheField>
    <cacheField name="v2">
      <sharedItems containsString="0" containsBlank="1" containsMixedTypes="0" containsNumber="1" containsInteger="1" count="3">
        <n v="-1"/>
        <n v="1"/>
        <m/>
      </sharedItems>
    </cacheField>
    <cacheField name="v3">
      <sharedItems containsString="0" containsBlank="1" containsMixedTypes="0" containsNumber="1" containsInteger="1" count="3">
        <n v="-1"/>
        <n v="1"/>
        <m/>
      </sharedItems>
    </cacheField>
    <cacheField name="v4">
      <sharedItems containsString="0" containsBlank="1" containsMixedTypes="0" containsNumber="1" containsInteger="1" count="3">
        <n v="1"/>
        <n v="-1"/>
        <m/>
      </sharedItems>
    </cacheField>
    <cacheField name="v5">
      <sharedItems containsString="0" containsBlank="1" containsMixedTypes="0" containsNumber="1" containsInteger="1" count="3">
        <n v="1"/>
        <n v="-1"/>
        <m/>
      </sharedItems>
    </cacheField>
    <cacheField name="v6">
      <sharedItems containsString="0" containsBlank="1" containsMixedTypes="0" containsNumber="1" containsInteger="1" count="3">
        <n v="-1"/>
        <n v="1"/>
        <m/>
      </sharedItems>
    </cacheField>
    <cacheField name="v7">
      <sharedItems containsString="0" containsBlank="1" containsMixedTypes="0" containsNumber="1" containsInteger="1" count="3">
        <n v="-1"/>
        <n v="1"/>
        <m/>
      </sharedItems>
    </cacheField>
    <cacheField name="v8">
      <sharedItems containsString="0" containsBlank="1" containsMixedTypes="0" containsNumber="1" containsInteger="1" count="3">
        <n v="-1"/>
        <n v="1"/>
        <m/>
      </sharedItems>
    </cacheField>
    <cacheField name="v9">
      <sharedItems containsString="0" containsBlank="1" containsMixedTypes="0" containsNumber="1" containsInteger="1" count="3">
        <n v="-1"/>
        <n v="1"/>
        <m/>
      </sharedItems>
    </cacheField>
    <cacheField name="v10">
      <sharedItems containsString="0" containsBlank="1" containsMixedTypes="0" containsNumber="1" containsInteger="1" count="3">
        <n v="-1"/>
        <n v="1"/>
        <m/>
      </sharedItems>
    </cacheField>
    <cacheField name="v11">
      <sharedItems containsString="0" containsBlank="1" containsMixedTypes="0" containsNumber="1" containsInteger="1" count="3">
        <n v="-1"/>
        <n v="1"/>
        <m/>
      </sharedItems>
    </cacheField>
    <cacheField name="v12">
      <sharedItems containsString="0" containsBlank="1" containsMixedTypes="0" containsNumber="1" containsInteger="1" count="3">
        <n v="1"/>
        <n v="-1"/>
        <m/>
      </sharedItems>
    </cacheField>
    <cacheField name="v13">
      <sharedItems containsString="0" containsBlank="1" containsMixedTypes="0" containsNumber="1" containsInteger="1" count="3">
        <n v="1"/>
        <n v="-1"/>
        <m/>
      </sharedItems>
    </cacheField>
    <cacheField name="v14">
      <sharedItems containsString="0" containsBlank="1" containsMixedTypes="0" containsNumber="1" containsInteger="1" count="3">
        <n v="-1"/>
        <n v="1"/>
        <m/>
      </sharedItems>
    </cacheField>
    <cacheField name="v15">
      <sharedItems containsString="0" containsBlank="1" containsMixedTypes="0" containsNumber="1" containsInteger="1" count="4">
        <n v="-1"/>
        <n v="1"/>
        <m/>
        <n v="0"/>
      </sharedItems>
    </cacheField>
    <cacheField name="v16">
      <sharedItems containsString="0" containsBlank="1" containsMixedTypes="0" containsNumber="1" containsInteger="1" count="3">
        <n v="1"/>
        <n v="-1"/>
        <m/>
      </sharedItems>
    </cacheField>
    <cacheField name="v17">
      <sharedItems containsString="0" containsBlank="1" containsMixedTypes="0" containsNumber="1" containsInteger="1" count="3">
        <n v="1"/>
        <n v="-1"/>
        <m/>
      </sharedItems>
    </cacheField>
    <cacheField name="v18">
      <sharedItems containsString="0" containsBlank="1" containsMixedTypes="0" containsNumber="1" containsInteger="1" count="3">
        <n v="-1"/>
        <n v="1"/>
        <m/>
      </sharedItems>
    </cacheField>
    <cacheField name="v19">
      <sharedItems containsString="0" containsBlank="1" containsMixedTypes="0" containsNumber="1" containsInteger="1" count="3">
        <n v="-1"/>
        <n v="1"/>
        <m/>
      </sharedItems>
    </cacheField>
    <cacheField name="v20">
      <sharedItems containsString="0" containsBlank="1" containsMixedTypes="0" containsNumber="1" containsInteger="1" count="3">
        <n v="-1"/>
        <n v="1"/>
        <m/>
      </sharedItems>
    </cacheField>
    <cacheField name="v21">
      <sharedItems containsString="0" containsBlank="1" containsMixedTypes="0" containsNumber="1" containsInteger="1" count="3">
        <n v="-1"/>
        <n v="1"/>
        <m/>
      </sharedItems>
    </cacheField>
    <cacheField name="comment">
      <sharedItems containsMixedTypes="1" containsNumber="1" containsInteger="1"/>
    </cacheField>
    <cacheField name="email">
      <sharedItems containsMixedTypes="0"/>
    </cacheField>
    <cacheField name="IP">
      <sharedItems containsMixedTypes="0"/>
    </cacheField>
    <cacheField name="type">
      <sharedItems containsBlank="1" containsMixedTypes="0" count="4">
        <s v="csuf"/>
        <s v="lab"/>
        <m/>
        <s v="www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C179" sheet="G_L_min_100_reps"/>
  </cacheSource>
  <cacheFields count="85">
    <cacheField name="exp">
      <sharedItems containsMixedTypes="0" count="2">
        <s v="Gain_L_min_100"/>
        <s v="Gain_L_min_100b"/>
      </sharedItems>
    </cacheField>
    <cacheField name="date">
      <sharedItems containsSemiMixedTypes="0" containsNonDate="0" containsDate="1" containsString="0" containsMixedTypes="0" count="27">
        <d v="2004-10-17T00:00:00.000"/>
        <d v="2004-10-18T00:00:00.000"/>
        <d v="2004-10-19T00:00:00.000"/>
        <d v="2004-10-20T00:00:00.000"/>
        <d v="2004-10-21T00:00:00.000"/>
        <d v="2004-10-22T00:00:00.000"/>
        <d v="2004-10-24T00:00:00.000"/>
        <d v="2004-10-25T00:00:00.000"/>
        <d v="2004-10-26T00:00:00.000"/>
        <d v="2004-10-27T00:00:00.000"/>
        <d v="2004-10-28T00:00:00.000"/>
        <d v="2004-10-29T00:00:00.000"/>
        <d v="2004-11-07T00:00:00.000"/>
        <d v="2004-11-09T00:00:00.000"/>
        <d v="2004-11-05T00:00:00.000"/>
        <d v="2004-11-08T00:00:00.000"/>
        <d v="2004-11-12T00:00:00.000"/>
        <d v="2004-11-10T00:00:00.000"/>
        <d v="2004-11-11T00:00:00.000"/>
        <d v="2004-11-13T00:00:00.000"/>
        <d v="2004-11-16T00:00:00.000"/>
        <d v="2004-11-15T00:00:00.000"/>
        <d v="2000-11-11T00:00:00.000"/>
        <d v="2004-11-14T00:00:00.000"/>
        <d v="2004-11-18T00:00:00.000"/>
        <d v="2004-11-17T00:00:00.000"/>
        <d v="2004-11-19T00:00:00.000"/>
      </sharedItems>
    </cacheField>
    <cacheField name="time">
      <sharedItems containsSemiMixedTypes="0" containsNonDate="0" containsDate="1" containsString="0" containsMixedTypes="0"/>
    </cacheField>
    <cacheField name="nation">
      <sharedItems containsMixedTypes="0" count="8">
        <s v="usa"/>
        <s v="Vietnam"/>
        <s v="Greece"/>
        <s v="Fiji Islands"/>
        <s v="japan"/>
        <s v="United States"/>
        <s v="Sweden"/>
        <s v="us"/>
      </sharedItems>
    </cacheField>
    <cacheField name="age">
      <sharedItems containsSemiMixedTypes="0" containsString="0" containsMixedTypes="0" containsNumber="1" containsInteger="1" count="13">
        <n v="18"/>
        <n v="26"/>
        <n v="20"/>
        <n v="21"/>
        <n v="19"/>
        <n v="22"/>
        <n v="37"/>
        <n v="43"/>
        <n v="23"/>
        <n v="17"/>
        <n v="39"/>
        <n v="35"/>
        <n v="24"/>
      </sharedItems>
    </cacheField>
    <cacheField name="sex">
      <sharedItems containsMixedTypes="0" count="2">
        <s v="F"/>
        <s v="M"/>
      </sharedItems>
    </cacheField>
    <cacheField name="edu">
      <sharedItems containsSemiMixedTypes="0" containsString="0" containsMixedTypes="0" containsNumber="1" containsInteger="1" count="7">
        <n v="12"/>
        <n v="13"/>
        <n v="16"/>
        <n v="15"/>
        <n v="14"/>
        <n v="19"/>
        <n v="18"/>
      </sharedItems>
    </cacheField>
    <cacheField name="v1">
      <sharedItems containsSemiMixedTypes="0" containsString="0" containsMixedTypes="0" containsNumber="1" containsInteger="1" count="2">
        <n v="-1"/>
        <n v="1"/>
      </sharedItems>
    </cacheField>
    <cacheField name="v2">
      <sharedItems containsSemiMixedTypes="0" containsString="0" containsMixedTypes="0" containsNumber="1" containsInteger="1" count="2">
        <n v="-1"/>
        <n v="1"/>
      </sharedItems>
    </cacheField>
    <cacheField name="v3">
      <sharedItems containsSemiMixedTypes="0" containsString="0" containsMixedTypes="0" containsNumber="1" containsInteger="1" count="2">
        <n v="-1"/>
        <n v="1"/>
      </sharedItems>
    </cacheField>
    <cacheField name="v4">
      <sharedItems containsSemiMixedTypes="0" containsString="0" containsMixedTypes="0" containsNumber="1" containsInteger="1" count="2">
        <n v="1"/>
        <n v="-1"/>
      </sharedItems>
    </cacheField>
    <cacheField name="v5">
      <sharedItems containsSemiMixedTypes="0" containsString="0" containsMixedTypes="0" containsNumber="1" containsInteger="1" count="2">
        <n v="-1"/>
        <n v="1"/>
      </sharedItems>
    </cacheField>
    <cacheField name="v6">
      <sharedItems containsSemiMixedTypes="0" containsString="0" containsMixedTypes="0" containsNumber="1" containsInteger="1" count="2">
        <n v="-1"/>
        <n v="1"/>
      </sharedItems>
    </cacheField>
    <cacheField name="v7">
      <sharedItems containsSemiMixedTypes="0" containsString="0" containsMixedTypes="0" containsNumber="1" containsInteger="1" count="2">
        <n v="1"/>
        <n v="-1"/>
      </sharedItems>
    </cacheField>
    <cacheField name="v8">
      <sharedItems containsSemiMixedTypes="0" containsString="0" containsMixedTypes="0" containsNumber="1" containsInteger="1" count="2">
        <n v="1"/>
        <n v="-1"/>
      </sharedItems>
    </cacheField>
    <cacheField name="v9">
      <sharedItems containsSemiMixedTypes="0" containsString="0" containsMixedTypes="0" containsNumber="1" containsInteger="1" count="2">
        <n v="-1"/>
        <n v="1"/>
      </sharedItems>
    </cacheField>
    <cacheField name="v10">
      <sharedItems containsSemiMixedTypes="0" containsString="0" containsMixedTypes="0" containsNumber="1" containsInteger="1" count="2">
        <n v="-1"/>
        <n v="1"/>
      </sharedItems>
    </cacheField>
    <cacheField name="v11">
      <sharedItems containsSemiMixedTypes="0" containsString="0" containsMixedTypes="0" containsNumber="1" containsInteger="1" count="2">
        <n v="-1"/>
        <n v="1"/>
      </sharedItems>
    </cacheField>
    <cacheField name="v12">
      <sharedItems containsSemiMixedTypes="0" containsString="0" containsMixedTypes="0" containsNumber="1" containsInteger="1" count="2">
        <n v="-1"/>
        <n v="1"/>
      </sharedItems>
    </cacheField>
    <cacheField name="v13">
      <sharedItems containsSemiMixedTypes="0" containsString="0" containsMixedTypes="0" containsNumber="1" containsInteger="1" count="2">
        <n v="-1"/>
        <n v="1"/>
      </sharedItems>
    </cacheField>
    <cacheField name="v14">
      <sharedItems containsSemiMixedTypes="0" containsString="0" containsMixedTypes="0" containsNumber="1" containsInteger="1" count="2">
        <n v="-1"/>
        <n v="1"/>
      </sharedItems>
    </cacheField>
    <cacheField name="v15">
      <sharedItems containsSemiMixedTypes="0" containsString="0" containsMixedTypes="0" containsNumber="1" containsInteger="1" count="2">
        <n v="-1"/>
        <n v="1"/>
      </sharedItems>
    </cacheField>
    <cacheField name="v16">
      <sharedItems containsSemiMixedTypes="0" containsString="0" containsMixedTypes="0" containsNumber="1" containsInteger="1" count="2">
        <n v="1"/>
        <n v="-1"/>
      </sharedItems>
    </cacheField>
    <cacheField name="v17">
      <sharedItems containsSemiMixedTypes="0" containsString="0" containsMixedTypes="0" containsNumber="1" containsInteger="1" count="2">
        <n v="1"/>
        <n v="-1"/>
      </sharedItems>
    </cacheField>
    <cacheField name="v18">
      <sharedItems containsSemiMixedTypes="0" containsString="0" containsMixedTypes="0" containsNumber="1" containsInteger="1" count="2">
        <n v="1"/>
        <n v="-1"/>
      </sharedItems>
    </cacheField>
    <cacheField name="v19">
      <sharedItems containsSemiMixedTypes="0" containsString="0" containsMixedTypes="0" containsNumber="1" containsInteger="1" count="2">
        <n v="-1"/>
        <n v="1"/>
      </sharedItems>
    </cacheField>
    <cacheField name="v20">
      <sharedItems containsSemiMixedTypes="0" containsString="0" containsMixedTypes="0" containsNumber="1" containsInteger="1" count="2">
        <n v="1"/>
        <n v="-1"/>
      </sharedItems>
    </cacheField>
    <cacheField name="v21">
      <sharedItems containsSemiMixedTypes="0" containsString="0" containsMixedTypes="0" containsNumber="1" containsInteger="1" count="2">
        <n v="1"/>
        <n v="-1"/>
      </sharedItems>
    </cacheField>
    <cacheField name="comment">
      <sharedItems containsMixedTypes="1" containsNumber="1" containsInteger="1"/>
    </cacheField>
    <cacheField name="email">
      <sharedItems containsMixedTypes="1" containsNumber="1" containsInteger="1"/>
    </cacheField>
    <cacheField name="IP">
      <sharedItems containsMixedTypes="0"/>
    </cacheField>
    <cacheField name="exp2">
      <sharedItems containsMixedTypes="0" count="2">
        <s v="Gain_L_min_100_1"/>
        <s v="Gain_L_min_100_1b"/>
      </sharedItems>
    </cacheField>
    <cacheField name="date2">
      <sharedItems containsSemiMixedTypes="0" containsNonDate="0" containsDate="1" containsString="0" containsMixedTypes="0" count="25">
        <d v="2004-10-17T00:00:00.000"/>
        <d v="2004-10-18T00:00:00.000"/>
        <d v="2004-10-19T00:00:00.000"/>
        <d v="2004-10-20T00:00:00.000"/>
        <d v="2004-10-21T00:00:00.000"/>
        <d v="2004-10-24T00:00:00.000"/>
        <d v="2004-10-22T00:00:00.000"/>
        <d v="2004-10-25T00:00:00.000"/>
        <d v="2004-10-27T00:00:00.000"/>
        <d v="2004-10-26T00:00:00.000"/>
        <d v="2004-10-29T00:00:00.000"/>
        <d v="2004-10-28T00:00:00.000"/>
        <d v="2004-11-07T00:00:00.000"/>
        <d v="2004-11-09T00:00:00.000"/>
        <d v="2004-11-05T00:00:00.000"/>
        <d v="2004-11-08T00:00:00.000"/>
        <d v="2004-11-11T00:00:00.000"/>
        <d v="2000-11-09T00:00:00.000"/>
        <d v="2004-11-13T00:00:00.000"/>
        <d v="2004-11-16T00:00:00.000"/>
        <d v="2004-11-15T00:00:00.000"/>
        <d v="2004-11-14T00:00:00.000"/>
        <d v="2004-11-18T00:00:00.000"/>
        <d v="2004-11-17T00:00:00.000"/>
        <d v="2004-11-19T00:00:00.000"/>
      </sharedItems>
    </cacheField>
    <cacheField name="time2">
      <sharedItems containsSemiMixedTypes="0" containsNonDate="0" containsDate="1" containsString="0" containsMixedTypes="0"/>
    </cacheField>
    <cacheField name="natn2">
      <sharedItems containsBlank="1" containsMixedTypes="0" count="12">
        <s v="usa"/>
        <s v="Vietnam"/>
        <s v="Greece"/>
        <s v="Fiji Islands"/>
        <s v="japan"/>
        <s v="United States"/>
        <s v="Hong Kong"/>
        <s v="Sweden"/>
        <s v="us"/>
        <s v="uas"/>
        <m/>
        <s v="Taiwan"/>
      </sharedItems>
    </cacheField>
    <cacheField name="age2">
      <sharedItems containsSemiMixedTypes="0" containsString="0" containsMixedTypes="0" containsNumber="1" containsInteger="1" count="13">
        <n v="18"/>
        <n v="26"/>
        <n v="20"/>
        <n v="21"/>
        <n v="19"/>
        <n v="22"/>
        <n v="37"/>
        <n v="43"/>
        <n v="23"/>
        <n v="17"/>
        <n v="39"/>
        <n v="35"/>
        <n v="24"/>
      </sharedItems>
    </cacheField>
    <cacheField name="sex2">
      <sharedItems containsMixedTypes="0" count="2">
        <s v="F"/>
        <s v="M"/>
      </sharedItems>
    </cacheField>
    <cacheField name="edu2">
      <sharedItems containsSemiMixedTypes="0" containsString="0" containsMixedTypes="0" containsNumber="1" containsInteger="1" count="8">
        <n v="12"/>
        <n v="13"/>
        <n v="16"/>
        <n v="15"/>
        <n v="14"/>
        <n v="19"/>
        <n v="18"/>
        <n v="22"/>
      </sharedItems>
    </cacheField>
    <cacheField name="w1">
      <sharedItems containsSemiMixedTypes="0" containsString="0" containsMixedTypes="0" containsNumber="1" containsInteger="1" count="2">
        <n v="1"/>
        <n v="-1"/>
      </sharedItems>
    </cacheField>
    <cacheField name="w2">
      <sharedItems containsSemiMixedTypes="0" containsString="0" containsMixedTypes="0" containsNumber="1" containsInteger="1" count="2">
        <n v="-1"/>
        <n v="1"/>
      </sharedItems>
    </cacheField>
    <cacheField name="w3">
      <sharedItems containsSemiMixedTypes="0" containsString="0" containsMixedTypes="0" containsNumber="1" containsInteger="1" count="2">
        <n v="-1"/>
        <n v="1"/>
      </sharedItems>
    </cacheField>
    <cacheField name="w4">
      <sharedItems containsSemiMixedTypes="0" containsString="0" containsMixedTypes="0" containsNumber="1" containsInteger="1" count="2">
        <n v="1"/>
        <n v="-1"/>
      </sharedItems>
    </cacheField>
    <cacheField name="w5">
      <sharedItems containsSemiMixedTypes="0" containsString="0" containsMixedTypes="0" containsNumber="1" containsInteger="1" count="2">
        <n v="-1"/>
        <n v="1"/>
      </sharedItems>
    </cacheField>
    <cacheField name="w6">
      <sharedItems containsSemiMixedTypes="0" containsString="0" containsMixedTypes="0" containsNumber="1" containsInteger="1" count="2">
        <n v="-1"/>
        <n v="1"/>
      </sharedItems>
    </cacheField>
    <cacheField name="w7">
      <sharedItems containsSemiMixedTypes="0" containsString="0" containsMixedTypes="0" containsNumber="1" containsInteger="1" count="2">
        <n v="-1"/>
        <n v="1"/>
      </sharedItems>
    </cacheField>
    <cacheField name="w8">
      <sharedItems containsSemiMixedTypes="0" containsString="0" containsMixedTypes="0" containsNumber="1" containsInteger="1" count="2">
        <n v="1"/>
        <n v="-1"/>
      </sharedItems>
    </cacheField>
    <cacheField name="w9">
      <sharedItems containsSemiMixedTypes="0" containsString="0" containsMixedTypes="0" containsNumber="1" containsInteger="1" count="2">
        <n v="-1"/>
        <n v="1"/>
      </sharedItems>
    </cacheField>
    <cacheField name="w10">
      <sharedItems containsSemiMixedTypes="0" containsString="0" containsMixedTypes="0" containsNumber="1" containsInteger="1" count="2">
        <n v="-1"/>
        <n v="1"/>
      </sharedItems>
    </cacheField>
    <cacheField name="w11">
      <sharedItems containsSemiMixedTypes="0" containsString="0" containsMixedTypes="0" containsNumber="1" containsInteger="1" count="2">
        <n v="-1"/>
        <n v="1"/>
      </sharedItems>
    </cacheField>
    <cacheField name="w12">
      <sharedItems containsSemiMixedTypes="0" containsString="0" containsMixedTypes="0" containsNumber="1" containsInteger="1" count="2">
        <n v="1"/>
        <n v="-1"/>
      </sharedItems>
    </cacheField>
    <cacheField name="w13">
      <sharedItems containsSemiMixedTypes="0" containsString="0" containsMixedTypes="0" containsNumber="1" containsInteger="1" count="2">
        <n v="1"/>
        <n v="-1"/>
      </sharedItems>
    </cacheField>
    <cacheField name="w14">
      <sharedItems containsSemiMixedTypes="0" containsString="0" containsMixedTypes="0" containsNumber="1" containsInteger="1" count="2">
        <n v="-1"/>
        <n v="1"/>
      </sharedItems>
    </cacheField>
    <cacheField name="w15">
      <sharedItems containsSemiMixedTypes="0" containsString="0" containsMixedTypes="0" containsNumber="1" containsInteger="1" count="2">
        <n v="1"/>
        <n v="-1"/>
      </sharedItems>
    </cacheField>
    <cacheField name="w16">
      <sharedItems containsSemiMixedTypes="0" containsString="0" containsMixedTypes="0" containsNumber="1" containsInteger="1" count="2">
        <n v="1"/>
        <n v="-1"/>
      </sharedItems>
    </cacheField>
    <cacheField name="w17">
      <sharedItems containsSemiMixedTypes="0" containsString="0" containsMixedTypes="0" containsNumber="1" containsInteger="1" count="2">
        <n v="1"/>
        <n v="-1"/>
      </sharedItems>
    </cacheField>
    <cacheField name="w18">
      <sharedItems containsSemiMixedTypes="0" containsString="0" containsMixedTypes="0" containsNumber="1" containsInteger="1" count="2">
        <n v="-1"/>
        <n v="1"/>
      </sharedItems>
    </cacheField>
    <cacheField name="w19">
      <sharedItems containsSemiMixedTypes="0" containsString="0" containsMixedTypes="0" containsNumber="1" containsInteger="1" count="2">
        <n v="-1"/>
        <n v="1"/>
      </sharedItems>
    </cacheField>
    <cacheField name="w20">
      <sharedItems containsSemiMixedTypes="0" containsString="0" containsMixedTypes="0" containsNumber="1" containsInteger="1" count="2">
        <n v="-1"/>
        <n v="1"/>
      </sharedItems>
    </cacheField>
    <cacheField name="w21">
      <sharedItems containsSemiMixedTypes="0" containsString="0" containsMixedTypes="0" containsNumber="1" containsInteger="1" count="2">
        <n v="1"/>
        <n v="-1"/>
      </sharedItems>
    </cacheField>
    <cacheField name="comm2">
      <sharedItems containsMixedTypes="1" containsNumber="1" containsInteger="1"/>
    </cacheField>
    <cacheField name="email2">
      <sharedItems containsMixedTypes="1" containsNumber="1" containsInteger="1"/>
    </cacheField>
    <cacheField name="IP2">
      <sharedItems containsMixedTypes="0"/>
    </cacheField>
    <cacheField name="type">
      <sharedItems containsMixedTypes="0" count="3">
        <s v="csuf"/>
        <s v="lab"/>
        <s v="www"/>
      </sharedItems>
    </cacheField>
    <cacheField name="a1">
      <sharedItems containsSemiMixedTypes="0" containsString="0" containsMixedTypes="0" containsNumber="1" containsInteger="1" count="2">
        <n v="0"/>
        <n v="1"/>
      </sharedItems>
    </cacheField>
    <cacheField name="a2">
      <sharedItems containsSemiMixedTypes="0" containsString="0" containsMixedTypes="0" containsNumber="1" containsInteger="1" count="2">
        <n v="1"/>
        <n v="0"/>
      </sharedItems>
    </cacheField>
    <cacheField name="a3">
      <sharedItems containsSemiMixedTypes="0" containsString="0" containsMixedTypes="0" containsNumber="1" containsInteger="1" count="2">
        <n v="1"/>
        <n v="0"/>
      </sharedItems>
    </cacheField>
    <cacheField name="a4">
      <sharedItems containsSemiMixedTypes="0" containsString="0" containsMixedTypes="0" containsNumber="1" containsInteger="1" count="2">
        <n v="1"/>
        <n v="0"/>
      </sharedItems>
    </cacheField>
    <cacheField name="a5">
      <sharedItems containsSemiMixedTypes="0" containsString="0" containsMixedTypes="0" containsNumber="1" containsInteger="1" count="2">
        <n v="1"/>
        <n v="0"/>
      </sharedItems>
    </cacheField>
    <cacheField name="a6">
      <sharedItems containsSemiMixedTypes="0" containsString="0" containsMixedTypes="0" containsNumber="1" containsInteger="1" count="2">
        <n v="1"/>
        <n v="0"/>
      </sharedItems>
    </cacheField>
    <cacheField name="a7">
      <sharedItems containsSemiMixedTypes="0" containsString="0" containsMixedTypes="0" containsNumber="1" containsInteger="1" count="2">
        <n v="0"/>
        <n v="1"/>
      </sharedItems>
    </cacheField>
    <cacheField name="a8">
      <sharedItems containsSemiMixedTypes="0" containsString="0" containsMixedTypes="0" containsNumber="1" containsInteger="1" count="2">
        <n v="1"/>
        <n v="0"/>
      </sharedItems>
    </cacheField>
    <cacheField name="a9">
      <sharedItems containsSemiMixedTypes="0" containsString="0" containsMixedTypes="0" containsNumber="1" containsInteger="1" count="2">
        <n v="1"/>
        <n v="0"/>
      </sharedItems>
    </cacheField>
    <cacheField name="a10">
      <sharedItems containsSemiMixedTypes="0" containsString="0" containsMixedTypes="0" containsNumber="1" containsInteger="1" count="2">
        <n v="1"/>
        <n v="0"/>
      </sharedItems>
    </cacheField>
    <cacheField name="a11">
      <sharedItems containsSemiMixedTypes="0" containsString="0" containsMixedTypes="0" containsNumber="1" containsInteger="1" count="2">
        <n v="1"/>
        <n v="0"/>
      </sharedItems>
    </cacheField>
    <cacheField name="a12">
      <sharedItems containsSemiMixedTypes="0" containsString="0" containsMixedTypes="0" containsNumber="1" containsInteger="1" count="2">
        <n v="0"/>
        <n v="1"/>
      </sharedItems>
    </cacheField>
    <cacheField name="a13">
      <sharedItems containsSemiMixedTypes="0" containsString="0" containsMixedTypes="0" containsNumber="1" containsInteger="1" count="2">
        <n v="0"/>
        <n v="1"/>
      </sharedItems>
    </cacheField>
    <cacheField name="a14">
      <sharedItems containsSemiMixedTypes="0" containsString="0" containsMixedTypes="0" containsNumber="1" containsInteger="1" count="2">
        <n v="1"/>
        <n v="0"/>
      </sharedItems>
    </cacheField>
    <cacheField name="a15">
      <sharedItems containsSemiMixedTypes="0" containsString="0" containsMixedTypes="0" containsNumber="1" containsInteger="1" count="2">
        <n v="0"/>
        <n v="1"/>
      </sharedItems>
    </cacheField>
    <cacheField name="a16">
      <sharedItems containsSemiMixedTypes="0" containsString="0" containsMixedTypes="0" containsNumber="1" containsInteger="1" count="2">
        <n v="1"/>
        <n v="0"/>
      </sharedItems>
    </cacheField>
    <cacheField name="a17">
      <sharedItems containsSemiMixedTypes="0" containsString="0" containsMixedTypes="0" containsNumber="1" containsInteger="1" count="2">
        <n v="1"/>
        <n v="0"/>
      </sharedItems>
    </cacheField>
    <cacheField name="a18">
      <sharedItems containsSemiMixedTypes="0" containsString="0" containsMixedTypes="0" containsNumber="1" containsInteger="1" count="2">
        <n v="0"/>
        <n v="1"/>
      </sharedItems>
    </cacheField>
    <cacheField name="a19">
      <sharedItems containsSemiMixedTypes="0" containsString="0" containsMixedTypes="0" containsNumber="1" containsInteger="1" count="2">
        <n v="1"/>
        <n v="0"/>
      </sharedItems>
    </cacheField>
    <cacheField name="a20">
      <sharedItems containsSemiMixedTypes="0" containsString="0" containsMixedTypes="0" containsNumber="1" containsInteger="1" count="2">
        <n v="0"/>
        <n v="1"/>
      </sharedItems>
    </cacheField>
    <cacheField name="a21">
      <sharedItems containsSemiMixedTypes="0" containsString="0" containsMixedTypes="0" containsNumber="1" containsInteger="1" count="2">
        <n v="1"/>
        <n v="0"/>
      </sharedItems>
    </cacheField>
    <cacheField name="sum_agree">
      <sharedItems containsSemiMixedTypes="0" containsString="0" containsMixedTypes="0" containsNumber="1" containsInteger="1" count="11">
        <n v="14"/>
        <n v="16"/>
        <n v="19"/>
        <n v="15"/>
        <n v="17"/>
        <n v="12"/>
        <n v="11"/>
        <n v="13"/>
        <n v="18"/>
        <n v="20"/>
        <n v="21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C180" sheet="G_L_min_100_reps"/>
  </cacheSource>
  <cacheFields count="85">
    <cacheField name="exp">
      <sharedItems containsBlank="1" containsMixedTypes="0" count="3">
        <s v="Gain_L_min_100"/>
        <s v="Gain_L_min_100b"/>
        <m/>
      </sharedItems>
    </cacheField>
    <cacheField name="date">
      <sharedItems containsDate="1" containsString="0" containsBlank="1" containsMixedTypes="0" count="28">
        <d v="2004-10-17T00:00:00.000"/>
        <d v="2004-10-18T00:00:00.000"/>
        <d v="2004-10-19T00:00:00.000"/>
        <d v="2004-10-20T00:00:00.000"/>
        <d v="2004-10-21T00:00:00.000"/>
        <d v="2004-10-22T00:00:00.000"/>
        <d v="2004-10-24T00:00:00.000"/>
        <d v="2004-10-25T00:00:00.000"/>
        <d v="2004-10-26T00:00:00.000"/>
        <d v="2004-10-27T00:00:00.000"/>
        <d v="2004-10-28T00:00:00.000"/>
        <d v="2004-10-29T00:00:00.000"/>
        <d v="2004-11-07T00:00:00.000"/>
        <d v="2004-11-09T00:00:00.000"/>
        <d v="2004-11-05T00:00:00.000"/>
        <d v="2004-11-08T00:00:00.000"/>
        <d v="2004-11-12T00:00:00.000"/>
        <d v="2004-11-10T00:00:00.000"/>
        <d v="2004-11-11T00:00:00.000"/>
        <d v="2004-11-13T00:00:00.000"/>
        <d v="2004-11-16T00:00:00.000"/>
        <d v="2004-11-15T00:00:00.000"/>
        <d v="2000-11-11T00:00:00.000"/>
        <d v="2004-11-14T00:00:00.000"/>
        <d v="2004-11-18T00:00:00.000"/>
        <d v="2004-11-17T00:00:00.000"/>
        <d v="2004-11-19T00:00:00.000"/>
        <m/>
      </sharedItems>
    </cacheField>
    <cacheField name="time">
      <sharedItems containsDate="1" containsMixedTypes="1"/>
    </cacheField>
    <cacheField name="nation">
      <sharedItems containsBlank="1" containsMixedTypes="0" count="9">
        <s v="usa"/>
        <s v="Vietnam"/>
        <s v="Greece"/>
        <s v="Fiji Islands"/>
        <s v="japan"/>
        <s v="United States"/>
        <s v="Sweden"/>
        <s v="us"/>
        <m/>
      </sharedItems>
    </cacheField>
    <cacheField name="age">
      <sharedItems containsString="0" containsBlank="1" containsMixedTypes="0" containsNumber="1" containsInteger="1" count="14">
        <n v="18"/>
        <n v="26"/>
        <n v="20"/>
        <n v="21"/>
        <n v="19"/>
        <n v="22"/>
        <n v="37"/>
        <n v="43"/>
        <n v="23"/>
        <n v="17"/>
        <n v="39"/>
        <n v="35"/>
        <n v="24"/>
        <m/>
      </sharedItems>
    </cacheField>
    <cacheField name="sex">
      <sharedItems containsBlank="1" containsMixedTypes="0" count="3">
        <s v="F"/>
        <s v="M"/>
        <m/>
      </sharedItems>
    </cacheField>
    <cacheField name="edu">
      <sharedItems containsString="0" containsBlank="1" containsMixedTypes="0" containsNumber="1" containsInteger="1" count="8">
        <n v="12"/>
        <n v="13"/>
        <n v="16"/>
        <n v="15"/>
        <n v="14"/>
        <n v="19"/>
        <n v="18"/>
        <m/>
      </sharedItems>
    </cacheField>
    <cacheField name="v1">
      <sharedItems containsString="0" containsBlank="1" containsMixedTypes="0" containsNumber="1" containsInteger="1" count="3">
        <n v="-1"/>
        <n v="1"/>
        <m/>
      </sharedItems>
    </cacheField>
    <cacheField name="v2">
      <sharedItems containsString="0" containsBlank="1" containsMixedTypes="0" containsNumber="1" containsInteger="1" count="3">
        <n v="-1"/>
        <n v="1"/>
        <m/>
      </sharedItems>
    </cacheField>
    <cacheField name="v3">
      <sharedItems containsString="0" containsBlank="1" containsMixedTypes="0" containsNumber="1" containsInteger="1" count="3">
        <n v="-1"/>
        <n v="1"/>
        <m/>
      </sharedItems>
    </cacheField>
    <cacheField name="v4">
      <sharedItems containsString="0" containsBlank="1" containsMixedTypes="0" containsNumber="1" containsInteger="1" count="3">
        <n v="1"/>
        <n v="-1"/>
        <m/>
      </sharedItems>
    </cacheField>
    <cacheField name="v5">
      <sharedItems containsString="0" containsBlank="1" containsMixedTypes="0" containsNumber="1" containsInteger="1" count="3">
        <n v="-1"/>
        <n v="1"/>
        <m/>
      </sharedItems>
    </cacheField>
    <cacheField name="v6">
      <sharedItems containsString="0" containsBlank="1" containsMixedTypes="0" containsNumber="1" containsInteger="1" count="3">
        <n v="-1"/>
        <n v="1"/>
        <m/>
      </sharedItems>
    </cacheField>
    <cacheField name="v7">
      <sharedItems containsString="0" containsBlank="1" containsMixedTypes="0" containsNumber="1" containsInteger="1" count="3">
        <n v="1"/>
        <n v="-1"/>
        <m/>
      </sharedItems>
    </cacheField>
    <cacheField name="v8">
      <sharedItems containsString="0" containsBlank="1" containsMixedTypes="0" containsNumber="1" containsInteger="1" count="3">
        <n v="1"/>
        <n v="-1"/>
        <m/>
      </sharedItems>
    </cacheField>
    <cacheField name="v9">
      <sharedItems containsString="0" containsBlank="1" containsMixedTypes="0" containsNumber="1" containsInteger="1" count="3">
        <n v="-1"/>
        <n v="1"/>
        <m/>
      </sharedItems>
    </cacheField>
    <cacheField name="v10">
      <sharedItems containsString="0" containsBlank="1" containsMixedTypes="0" containsNumber="1" containsInteger="1" count="3">
        <n v="-1"/>
        <n v="1"/>
        <m/>
      </sharedItems>
    </cacheField>
    <cacheField name="v11">
      <sharedItems containsString="0" containsBlank="1" containsMixedTypes="0" containsNumber="1" containsInteger="1" count="3">
        <n v="-1"/>
        <n v="1"/>
        <m/>
      </sharedItems>
    </cacheField>
    <cacheField name="v12">
      <sharedItems containsString="0" containsBlank="1" containsMixedTypes="0" containsNumber="1" containsInteger="1" count="3">
        <n v="-1"/>
        <n v="1"/>
        <m/>
      </sharedItems>
    </cacheField>
    <cacheField name="v13">
      <sharedItems containsString="0" containsBlank="1" containsMixedTypes="0" containsNumber="1" containsInteger="1" count="3">
        <n v="-1"/>
        <n v="1"/>
        <m/>
      </sharedItems>
    </cacheField>
    <cacheField name="v14">
      <sharedItems containsString="0" containsBlank="1" containsMixedTypes="0" containsNumber="1" containsInteger="1" count="3">
        <n v="-1"/>
        <n v="1"/>
        <m/>
      </sharedItems>
    </cacheField>
    <cacheField name="v15">
      <sharedItems containsString="0" containsBlank="1" containsMixedTypes="0" containsNumber="1" containsInteger="1" count="3">
        <n v="-1"/>
        <n v="1"/>
        <m/>
      </sharedItems>
    </cacheField>
    <cacheField name="v16">
      <sharedItems containsString="0" containsBlank="1" containsMixedTypes="0" containsNumber="1" containsInteger="1" count="3">
        <n v="1"/>
        <n v="-1"/>
        <m/>
      </sharedItems>
    </cacheField>
    <cacheField name="v17">
      <sharedItems containsString="0" containsBlank="1" containsMixedTypes="0" containsNumber="1" containsInteger="1" count="3">
        <n v="1"/>
        <n v="-1"/>
        <m/>
      </sharedItems>
    </cacheField>
    <cacheField name="v18">
      <sharedItems containsString="0" containsBlank="1" containsMixedTypes="0" containsNumber="1" containsInteger="1" count="3">
        <n v="1"/>
        <n v="-1"/>
        <m/>
      </sharedItems>
    </cacheField>
    <cacheField name="v19">
      <sharedItems containsString="0" containsBlank="1" containsMixedTypes="0" containsNumber="1" containsInteger="1" count="3">
        <n v="-1"/>
        <n v="1"/>
        <m/>
      </sharedItems>
    </cacheField>
    <cacheField name="v20">
      <sharedItems containsString="0" containsBlank="1" containsMixedTypes="0" containsNumber="1" containsInteger="1" count="3">
        <n v="1"/>
        <n v="-1"/>
        <m/>
      </sharedItems>
    </cacheField>
    <cacheField name="v21">
      <sharedItems containsString="0" containsBlank="1" containsMixedTypes="0" containsNumber="1" containsInteger="1" count="3">
        <n v="1"/>
        <n v="-1"/>
        <m/>
      </sharedItems>
    </cacheField>
    <cacheField name="comment">
      <sharedItems containsMixedTypes="1" containsNumber="1" containsInteger="1"/>
    </cacheField>
    <cacheField name="email">
      <sharedItems containsMixedTypes="1" containsNumber="1" containsInteger="1"/>
    </cacheField>
    <cacheField name="IP">
      <sharedItems containsMixedTypes="0"/>
    </cacheField>
    <cacheField name="exp2">
      <sharedItems containsBlank="1" containsMixedTypes="0" count="3">
        <s v="Gain_L_min_100_1"/>
        <s v="Gain_L_min_100_1b"/>
        <m/>
      </sharedItems>
    </cacheField>
    <cacheField name="date2">
      <sharedItems containsDate="1" containsString="0" containsBlank="1" containsMixedTypes="0" count="26">
        <d v="2004-10-17T00:00:00.000"/>
        <d v="2004-10-18T00:00:00.000"/>
        <d v="2004-10-19T00:00:00.000"/>
        <d v="2004-10-20T00:00:00.000"/>
        <d v="2004-10-21T00:00:00.000"/>
        <d v="2004-10-24T00:00:00.000"/>
        <d v="2004-10-22T00:00:00.000"/>
        <d v="2004-10-25T00:00:00.000"/>
        <d v="2004-10-27T00:00:00.000"/>
        <d v="2004-10-26T00:00:00.000"/>
        <d v="2004-10-29T00:00:00.000"/>
        <d v="2004-10-28T00:00:00.000"/>
        <d v="2004-11-07T00:00:00.000"/>
        <d v="2004-11-09T00:00:00.000"/>
        <d v="2004-11-05T00:00:00.000"/>
        <d v="2004-11-08T00:00:00.000"/>
        <d v="2004-11-11T00:00:00.000"/>
        <d v="2000-11-09T00:00:00.000"/>
        <d v="2004-11-13T00:00:00.000"/>
        <d v="2004-11-16T00:00:00.000"/>
        <d v="2004-11-15T00:00:00.000"/>
        <d v="2004-11-14T00:00:00.000"/>
        <d v="2004-11-18T00:00:00.000"/>
        <d v="2004-11-17T00:00:00.000"/>
        <d v="2004-11-19T00:00:00.000"/>
        <m/>
      </sharedItems>
    </cacheField>
    <cacheField name="time2">
      <sharedItems containsDate="1" containsMixedTypes="1"/>
    </cacheField>
    <cacheField name="natn2">
      <sharedItems containsBlank="1" containsMixedTypes="0" count="12">
        <s v="usa"/>
        <s v="Vietnam"/>
        <s v="Greece"/>
        <s v="Fiji Islands"/>
        <s v="japan"/>
        <s v="United States"/>
        <s v="Hong Kong"/>
        <s v="Sweden"/>
        <s v="us"/>
        <s v="uas"/>
        <m/>
        <s v="Taiwan"/>
      </sharedItems>
    </cacheField>
    <cacheField name="age2">
      <sharedItems containsString="0" containsBlank="1" containsMixedTypes="0" containsNumber="1" containsInteger="1" count="14">
        <n v="18"/>
        <n v="26"/>
        <n v="20"/>
        <n v="21"/>
        <n v="19"/>
        <n v="22"/>
        <n v="37"/>
        <n v="43"/>
        <n v="23"/>
        <n v="17"/>
        <n v="39"/>
        <n v="35"/>
        <n v="24"/>
        <m/>
      </sharedItems>
    </cacheField>
    <cacheField name="sex2">
      <sharedItems containsBlank="1" containsMixedTypes="0" count="3">
        <s v="F"/>
        <s v="M"/>
        <m/>
      </sharedItems>
    </cacheField>
    <cacheField name="edu2">
      <sharedItems containsString="0" containsBlank="1" containsMixedTypes="0" containsNumber="1" containsInteger="1" count="9">
        <n v="12"/>
        <n v="13"/>
        <n v="16"/>
        <n v="15"/>
        <n v="14"/>
        <n v="19"/>
        <n v="18"/>
        <n v="22"/>
        <m/>
      </sharedItems>
    </cacheField>
    <cacheField name="w1">
      <sharedItems containsString="0" containsBlank="1" containsMixedTypes="0" containsNumber="1" containsInteger="1" count="3">
        <n v="1"/>
        <n v="-1"/>
        <m/>
      </sharedItems>
    </cacheField>
    <cacheField name="w2">
      <sharedItems containsString="0" containsBlank="1" containsMixedTypes="0" containsNumber="1" containsInteger="1" count="3">
        <n v="-1"/>
        <n v="1"/>
        <m/>
      </sharedItems>
    </cacheField>
    <cacheField name="w3">
      <sharedItems containsString="0" containsBlank="1" containsMixedTypes="0" containsNumber="1" containsInteger="1" count="3">
        <n v="-1"/>
        <n v="1"/>
        <m/>
      </sharedItems>
    </cacheField>
    <cacheField name="w4">
      <sharedItems containsString="0" containsBlank="1" containsMixedTypes="0" containsNumber="1" containsInteger="1" count="3">
        <n v="1"/>
        <n v="-1"/>
        <m/>
      </sharedItems>
    </cacheField>
    <cacheField name="w5">
      <sharedItems containsString="0" containsBlank="1" containsMixedTypes="0" containsNumber="1" containsInteger="1" count="3">
        <n v="-1"/>
        <n v="1"/>
        <m/>
      </sharedItems>
    </cacheField>
    <cacheField name="w6">
      <sharedItems containsString="0" containsBlank="1" containsMixedTypes="0" containsNumber="1" containsInteger="1" count="3">
        <n v="-1"/>
        <n v="1"/>
        <m/>
      </sharedItems>
    </cacheField>
    <cacheField name="w7">
      <sharedItems containsString="0" containsBlank="1" containsMixedTypes="0" containsNumber="1" containsInteger="1" count="3">
        <n v="-1"/>
        <n v="1"/>
        <m/>
      </sharedItems>
    </cacheField>
    <cacheField name="w8">
      <sharedItems containsString="0" containsBlank="1" containsMixedTypes="0" containsNumber="1" containsInteger="1" count="3">
        <n v="1"/>
        <n v="-1"/>
        <m/>
      </sharedItems>
    </cacheField>
    <cacheField name="w9">
      <sharedItems containsString="0" containsBlank="1" containsMixedTypes="0" containsNumber="1" containsInteger="1" count="3">
        <n v="-1"/>
        <n v="1"/>
        <m/>
      </sharedItems>
    </cacheField>
    <cacheField name="w10">
      <sharedItems containsString="0" containsBlank="1" containsMixedTypes="0" containsNumber="1" containsInteger="1" count="3">
        <n v="-1"/>
        <n v="1"/>
        <m/>
      </sharedItems>
    </cacheField>
    <cacheField name="w11">
      <sharedItems containsString="0" containsBlank="1" containsMixedTypes="0" containsNumber="1" containsInteger="1" count="3">
        <n v="-1"/>
        <n v="1"/>
        <m/>
      </sharedItems>
    </cacheField>
    <cacheField name="w12">
      <sharedItems containsString="0" containsBlank="1" containsMixedTypes="0" containsNumber="1" containsInteger="1" count="3">
        <n v="1"/>
        <n v="-1"/>
        <m/>
      </sharedItems>
    </cacheField>
    <cacheField name="w13">
      <sharedItems containsString="0" containsBlank="1" containsMixedTypes="0" containsNumber="1" containsInteger="1" count="3">
        <n v="1"/>
        <n v="-1"/>
        <m/>
      </sharedItems>
    </cacheField>
    <cacheField name="w14">
      <sharedItems containsString="0" containsBlank="1" containsMixedTypes="0" containsNumber="1" containsInteger="1" count="3">
        <n v="-1"/>
        <n v="1"/>
        <m/>
      </sharedItems>
    </cacheField>
    <cacheField name="w15">
      <sharedItems containsString="0" containsBlank="1" containsMixedTypes="0" containsNumber="1" containsInteger="1" count="3">
        <n v="1"/>
        <n v="-1"/>
        <m/>
      </sharedItems>
    </cacheField>
    <cacheField name="w16">
      <sharedItems containsString="0" containsBlank="1" containsMixedTypes="0" containsNumber="1" containsInteger="1" count="3">
        <n v="1"/>
        <n v="-1"/>
        <m/>
      </sharedItems>
    </cacheField>
    <cacheField name="w17">
      <sharedItems containsString="0" containsBlank="1" containsMixedTypes="0" containsNumber="1" containsInteger="1" count="3">
        <n v="1"/>
        <n v="-1"/>
        <m/>
      </sharedItems>
    </cacheField>
    <cacheField name="w18">
      <sharedItems containsString="0" containsBlank="1" containsMixedTypes="0" containsNumber="1" containsInteger="1" count="3">
        <n v="-1"/>
        <n v="1"/>
        <m/>
      </sharedItems>
    </cacheField>
    <cacheField name="w19">
      <sharedItems containsString="0" containsBlank="1" containsMixedTypes="0" containsNumber="1" containsInteger="1" count="3">
        <n v="-1"/>
        <n v="1"/>
        <m/>
      </sharedItems>
    </cacheField>
    <cacheField name="w20">
      <sharedItems containsString="0" containsBlank="1" containsMixedTypes="0" containsNumber="1" containsInteger="1" count="3">
        <n v="-1"/>
        <n v="1"/>
        <m/>
      </sharedItems>
    </cacheField>
    <cacheField name="w21">
      <sharedItems containsString="0" containsBlank="1" containsMixedTypes="0" containsNumber="1" containsInteger="1" count="3">
        <n v="1"/>
        <n v="-1"/>
        <m/>
      </sharedItems>
    </cacheField>
    <cacheField name="comm2">
      <sharedItems containsMixedTypes="1" containsNumber="1" containsInteger="1"/>
    </cacheField>
    <cacheField name="email2">
      <sharedItems containsMixedTypes="1" containsNumber="1" containsInteger="1"/>
    </cacheField>
    <cacheField name="IP2">
      <sharedItems containsMixedTypes="0"/>
    </cacheField>
    <cacheField name="type">
      <sharedItems containsBlank="1" containsMixedTypes="0" count="4">
        <s v="csuf"/>
        <s v="lab"/>
        <s v="www"/>
        <m/>
      </sharedItems>
    </cacheField>
    <cacheField name="a1">
      <sharedItems containsString="0" containsBlank="1" containsMixedTypes="0" containsNumber="1" containsInteger="1" count="3">
        <n v="0"/>
        <n v="1"/>
        <m/>
      </sharedItems>
    </cacheField>
    <cacheField name="a2">
      <sharedItems containsString="0" containsBlank="1" containsMixedTypes="0" containsNumber="1" containsInteger="1" count="3">
        <n v="1"/>
        <n v="0"/>
        <m/>
      </sharedItems>
    </cacheField>
    <cacheField name="a3">
      <sharedItems containsString="0" containsBlank="1" containsMixedTypes="0" containsNumber="1" containsInteger="1" count="3">
        <n v="1"/>
        <n v="0"/>
        <m/>
      </sharedItems>
    </cacheField>
    <cacheField name="a4">
      <sharedItems containsString="0" containsBlank="1" containsMixedTypes="0" containsNumber="1" containsInteger="1" count="3">
        <n v="1"/>
        <n v="0"/>
        <m/>
      </sharedItems>
    </cacheField>
    <cacheField name="a5">
      <sharedItems containsString="0" containsBlank="1" containsMixedTypes="0" containsNumber="1" containsInteger="1" count="3">
        <n v="1"/>
        <n v="0"/>
        <m/>
      </sharedItems>
    </cacheField>
    <cacheField name="a6">
      <sharedItems containsString="0" containsBlank="1" containsMixedTypes="0" containsNumber="1" containsInteger="1" count="3">
        <n v="1"/>
        <n v="0"/>
        <m/>
      </sharedItems>
    </cacheField>
    <cacheField name="a7">
      <sharedItems containsString="0" containsBlank="1" containsMixedTypes="0" containsNumber="1" containsInteger="1" count="3">
        <n v="0"/>
        <n v="1"/>
        <m/>
      </sharedItems>
    </cacheField>
    <cacheField name="a8">
      <sharedItems containsString="0" containsBlank="1" containsMixedTypes="0" containsNumber="1" containsInteger="1" count="3">
        <n v="1"/>
        <n v="0"/>
        <m/>
      </sharedItems>
    </cacheField>
    <cacheField name="a9">
      <sharedItems containsString="0" containsBlank="1" containsMixedTypes="0" containsNumber="1" containsInteger="1" count="3">
        <n v="1"/>
        <n v="0"/>
        <m/>
      </sharedItems>
    </cacheField>
    <cacheField name="a10">
      <sharedItems containsString="0" containsBlank="1" containsMixedTypes="0" containsNumber="1" containsInteger="1" count="3">
        <n v="1"/>
        <n v="0"/>
        <m/>
      </sharedItems>
    </cacheField>
    <cacheField name="a11">
      <sharedItems containsString="0" containsBlank="1" containsMixedTypes="0" containsNumber="1" containsInteger="1" count="3">
        <n v="1"/>
        <n v="0"/>
        <m/>
      </sharedItems>
    </cacheField>
    <cacheField name="a12">
      <sharedItems containsString="0" containsBlank="1" containsMixedTypes="0" containsNumber="1" containsInteger="1" count="3">
        <n v="0"/>
        <n v="1"/>
        <m/>
      </sharedItems>
    </cacheField>
    <cacheField name="a13">
      <sharedItems containsString="0" containsBlank="1" containsMixedTypes="0" containsNumber="1" containsInteger="1" count="3">
        <n v="0"/>
        <n v="1"/>
        <m/>
      </sharedItems>
    </cacheField>
    <cacheField name="a14">
      <sharedItems containsString="0" containsBlank="1" containsMixedTypes="0" containsNumber="1" containsInteger="1" count="3">
        <n v="1"/>
        <n v="0"/>
        <m/>
      </sharedItems>
    </cacheField>
    <cacheField name="a15">
      <sharedItems containsString="0" containsBlank="1" containsMixedTypes="0" containsNumber="1" containsInteger="1" count="3">
        <n v="0"/>
        <n v="1"/>
        <m/>
      </sharedItems>
    </cacheField>
    <cacheField name="a16">
      <sharedItems containsString="0" containsBlank="1" containsMixedTypes="0" containsNumber="1" containsInteger="1" count="3">
        <n v="1"/>
        <n v="0"/>
        <m/>
      </sharedItems>
    </cacheField>
    <cacheField name="a17">
      <sharedItems containsString="0" containsBlank="1" containsMixedTypes="0" containsNumber="1" containsInteger="1" count="3">
        <n v="1"/>
        <n v="0"/>
        <m/>
      </sharedItems>
    </cacheField>
    <cacheField name="a18">
      <sharedItems containsString="0" containsBlank="1" containsMixedTypes="0" containsNumber="1" containsInteger="1" count="3">
        <n v="0"/>
        <n v="1"/>
        <m/>
      </sharedItems>
    </cacheField>
    <cacheField name="a19">
      <sharedItems containsString="0" containsBlank="1" containsMixedTypes="0" containsNumber="1" containsInteger="1" count="3">
        <n v="1"/>
        <n v="0"/>
        <m/>
      </sharedItems>
    </cacheField>
    <cacheField name="a20">
      <sharedItems containsString="0" containsBlank="1" containsMixedTypes="0" containsNumber="1" containsInteger="1" count="3">
        <n v="0"/>
        <n v="1"/>
        <m/>
      </sharedItems>
    </cacheField>
    <cacheField name="a21">
      <sharedItems containsString="0" containsBlank="1" containsMixedTypes="0" containsNumber="1" containsInteger="1" count="3">
        <n v="1"/>
        <n v="0"/>
        <m/>
      </sharedItems>
    </cacheField>
    <cacheField name="sum_agree">
      <sharedItems containsSemiMixedTypes="0" containsString="0" containsMixedTypes="0" containsNumber="1" count="12">
        <n v="14"/>
        <n v="16"/>
        <n v="19"/>
        <n v="15"/>
        <n v="17"/>
        <n v="12"/>
        <n v="11"/>
        <n v="13"/>
        <n v="18"/>
        <n v="20"/>
        <n v="21"/>
        <n v="15.022471910112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0:R58" firstHeaderRow="1" firstDataRow="4" firstDataCol="3" rowPageCount="3" colPageCount="1"/>
  <pivotFields count="85">
    <pivotField compact="0" outline="0" subtotalTop="0" showAll="0"/>
    <pivotField compact="0" outline="0" subtotalTop="0" showAll="0"/>
    <pivotField compact="0" outline="0" subtotalTop="0" showAll="0" numFmtId="19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8">
        <item x="0"/>
        <item x="1"/>
        <item x="4"/>
        <item x="3"/>
        <item x="2"/>
        <item x="6"/>
        <item x="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9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21"/>
    <field x="19"/>
    <field x="17"/>
  </rowFields>
  <row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3">
    <field x="52"/>
    <field x="50"/>
    <field x="48"/>
  </colFields>
  <col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colItems>
  <pageFields count="3">
    <pageField fld="5" hier="0"/>
    <pageField fld="6" hier="0"/>
    <pageField fld="62" hier="0"/>
  </pageFields>
  <dataFields count="1">
    <dataField name="Count of v11" fld="17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:D26" firstHeaderRow="2" firstDataRow="2" firstDataCol="3" rowPageCount="3" colPageCount="1"/>
  <pivotFields count="3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13">
        <item x="6"/>
        <item x="0"/>
        <item x="3"/>
        <item x="1"/>
        <item x="2"/>
        <item x="4"/>
        <item x="5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axis="axisRow" compact="0" outline="0" subtotalTop="0" showAll="0">
      <items count="5">
        <item x="0"/>
        <item x="1"/>
        <item x="2"/>
        <item m="1"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5">
        <item x="0"/>
        <item x="1"/>
        <item x="3"/>
        <item x="2"/>
        <item t="default"/>
      </items>
    </pivotField>
  </pivotFields>
  <rowFields count="3">
    <field x="21"/>
    <field x="19"/>
    <field x="25"/>
  </rowFields>
  <rowItems count="20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>
      <x v="2"/>
      <x v="1"/>
      <x v="1"/>
    </i>
    <i t="default" r="1">
      <x v="1"/>
    </i>
    <i r="1">
      <x v="2"/>
      <x v="2"/>
    </i>
    <i t="default" r="1">
      <x v="2"/>
    </i>
    <i t="default">
      <x v="2"/>
    </i>
    <i t="grand">
      <x/>
    </i>
  </rowItems>
  <colItems count="1">
    <i/>
  </colItems>
  <pageFields count="3">
    <pageField fld="5" hier="0"/>
    <pageField fld="6" hier="0"/>
    <pageField fld="31" hier="0"/>
  </pageFields>
  <dataFields count="1">
    <dataField name="Count of v13" fld="19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B44:AS62" firstHeaderRow="1" firstDataRow="4" firstDataCol="3" rowPageCount="1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21"/>
    <field x="19"/>
    <field x="25"/>
  </rowFields>
  <row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3">
    <field x="52"/>
    <field x="50"/>
    <field x="56"/>
  </colFields>
  <col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colItems>
  <pageFields count="1">
    <pageField fld="5" hier="0"/>
  </pageFields>
  <dataFields count="1">
    <dataField name="Count of w15" fld="5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S6:BJ24" firstHeaderRow="1" firstDataRow="4" firstDataCol="3" rowPageCount="1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3">
    <field x="15"/>
    <field x="11"/>
    <field x="17"/>
  </rowFields>
  <row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rowItems>
  <colFields count="3">
    <field x="46"/>
    <field x="42"/>
    <field x="48"/>
  </colFields>
  <colItems count="15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/>
    </i>
    <i>
      <x v="1"/>
      <x/>
      <x/>
    </i>
    <i r="2">
      <x v="1"/>
    </i>
    <i t="default" r="1">
      <x/>
    </i>
    <i r="1">
      <x v="1"/>
      <x/>
    </i>
    <i r="2">
      <x v="1"/>
    </i>
    <i t="default" r="1">
      <x v="1"/>
    </i>
    <i t="default">
      <x v="1"/>
    </i>
    <i t="grand">
      <x/>
    </i>
  </colItems>
  <pageFields count="1">
    <pageField fld="5" hier="0"/>
  </pageFields>
  <dataFields count="1">
    <dataField name="Count of v5" fld="11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D14" firstHeaderRow="1" firstDataRow="2" firstDataCol="1" rowPageCount="7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dataField="1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9"/>
  </rowFields>
  <rowItems count="3">
    <i>
      <x/>
    </i>
    <i>
      <x v="1"/>
    </i>
    <i t="grand">
      <x/>
    </i>
  </rowItems>
  <colFields count="1">
    <field x="50"/>
  </colFields>
  <colItems count="3">
    <i>
      <x/>
    </i>
    <i>
      <x v="1"/>
    </i>
    <i t="grand">
      <x/>
    </i>
  </colItems>
  <pageFields count="7">
    <pageField fld="5" hier="0"/>
    <pageField fld="17" hier="0"/>
    <pageField fld="52" hier="0"/>
    <pageField fld="56" hier="0"/>
    <pageField fld="25" hier="0"/>
    <pageField fld="21" hier="0"/>
    <pageField fld="48" hier="0"/>
  </pageFields>
  <dataFields count="1">
    <dataField name="Count of v11" fld="17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2:K33" firstHeaderRow="1" firstDataRow="3" firstDataCol="2" rowPageCount="1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5"/>
    <field x="17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rowItems>
  <colFields count="2">
    <field x="56"/>
    <field x="48"/>
  </colFields>
  <col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colItems>
  <pageFields count="1">
    <pageField fld="5" hier="0"/>
  </pageFields>
  <dataFields count="1">
    <dataField name="Count of v11" fld="17" subtotal="count" baseField="0" baseItem="0"/>
  </dataFields>
  <formats count="3">
    <format dxfId="0">
      <pivotArea outline="0" fieldPosition="0">
        <references count="2">
          <reference field="17" count="1">
            <x v="0"/>
          </reference>
          <reference field="25" count="1">
            <x v="1"/>
          </reference>
        </references>
      </pivotArea>
    </format>
    <format dxfId="0">
      <pivotArea outline="0" fieldPosition="0">
        <references count="2">
          <reference field="48" count="1">
            <x v="0"/>
          </reference>
          <reference field="56" count="1">
            <x v="1"/>
          </reference>
        </references>
      </pivotArea>
    </format>
    <format dxfId="1">
      <pivotArea outline="0" fieldPosition="0">
        <references count="4">
          <reference field="17" count="1">
            <x v="1"/>
          </reference>
          <reference field="25" count="1">
            <x v="0"/>
          </reference>
          <reference field="48" count="1">
            <x v="1"/>
          </reference>
          <reference field="5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2:AA33" firstHeaderRow="1" firstDataRow="3" firstDataCol="2" rowPageCount="1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21"/>
    <field x="15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rowItems>
  <colFields count="2">
    <field x="52"/>
    <field x="46"/>
  </colFields>
  <col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colItems>
  <pageFields count="1">
    <pageField fld="5" hier="0"/>
  </pageFields>
  <dataFields count="1">
    <dataField name="Count of v9" fld="15" subtotal="count" baseField="0" baseItem="0"/>
  </dataFields>
  <formats count="3">
    <format dxfId="0">
      <pivotArea outline="0" fieldPosition="0">
        <references count="2">
          <reference field="46" count="1">
            <x v="0"/>
          </reference>
          <reference field="52" count="1">
            <x v="1"/>
          </reference>
        </references>
      </pivotArea>
    </format>
    <format dxfId="0">
      <pivotArea outline="0" fieldPosition="0">
        <references count="2">
          <reference field="15" count="1">
            <x v="0"/>
          </reference>
          <reference field="21" count="1">
            <x v="1"/>
          </reference>
        </references>
      </pivotArea>
    </format>
    <format dxfId="1">
      <pivotArea outline="0" fieldPosition="0">
        <references count="4">
          <reference field="15" count="1">
            <x v="1"/>
          </reference>
          <reference field="21" count="1">
            <x v="0"/>
          </reference>
          <reference field="46" count="1">
            <x v="1"/>
          </reference>
          <reference field="5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2:K53" firstHeaderRow="1" firstDataRow="3" firstDataCol="2" rowPageCount="1" colPageCount="1"/>
  <pivotFields count="85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9"/>
    <field x="11"/>
  </rowFields>
  <row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rowItems>
  <colFields count="2">
    <field x="50"/>
    <field x="42"/>
  </colFields>
  <colItems count="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 v="2"/>
    </i>
    <i t="default">
      <x v="2"/>
    </i>
    <i t="grand">
      <x/>
    </i>
  </colItems>
  <pageFields count="1">
    <pageField fld="5" hier="0"/>
  </pageFields>
  <dataFields count="1">
    <dataField name="Count of v5" fld="11" subtotal="count" baseField="0" baseItem="0"/>
  </dataFields>
  <formats count="3">
    <format dxfId="0">
      <pivotArea outline="0" fieldPosition="0">
        <references count="2">
          <reference field="42" count="1">
            <x v="0"/>
          </reference>
          <reference field="50" count="1">
            <x v="1"/>
          </reference>
        </references>
      </pivotArea>
    </format>
    <format dxfId="0">
      <pivotArea outline="0" fieldPosition="0">
        <references count="2">
          <reference field="11" count="1">
            <x v="0"/>
          </reference>
          <reference field="19" count="1">
            <x v="1"/>
          </reference>
        </references>
      </pivotArea>
    </format>
    <format dxfId="1">
      <pivotArea outline="0" fieldPosition="0">
        <references count="4">
          <reference field="11" count="1">
            <x v="1"/>
          </reference>
          <reference field="19" count="1">
            <x v="0"/>
          </reference>
          <reference field="42" count="1">
            <x v="1"/>
          </reference>
          <reference field="50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Relationship Id="rId2" Type="http://schemas.openxmlformats.org/officeDocument/2006/relationships/pivotTable" Target="../pivotTables/pivotTable6.xml" /><Relationship Id="rId3" Type="http://schemas.openxmlformats.org/officeDocument/2006/relationships/pivotTable" Target="../pivotTables/pivotTable7.xml" /><Relationship Id="rId4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80"/>
  <sheetViews>
    <sheetView tabSelected="1" workbookViewId="0" topLeftCell="A1">
      <selection activeCell="AC1" sqref="AC1:AF16384"/>
    </sheetView>
  </sheetViews>
  <sheetFormatPr defaultColWidth="11.00390625" defaultRowHeight="12"/>
  <cols>
    <col min="1" max="1" width="13.625" style="0" customWidth="1"/>
    <col min="2" max="2" width="9.125" style="0" bestFit="1" customWidth="1"/>
    <col min="3" max="3" width="11.375" style="0" bestFit="1" customWidth="1"/>
    <col min="4" max="4" width="4.875" style="0" customWidth="1"/>
    <col min="5" max="5" width="3.625" style="0" bestFit="1" customWidth="1"/>
    <col min="6" max="7" width="3.50390625" style="0" customWidth="1"/>
    <col min="8" max="8" width="3.125" style="0" bestFit="1" customWidth="1"/>
    <col min="9" max="16" width="3.125" style="0" customWidth="1"/>
    <col min="17" max="28" width="3.50390625" style="0" customWidth="1"/>
    <col min="29" max="29" width="9.125" style="0" bestFit="1" customWidth="1"/>
    <col min="30" max="30" width="11.375" style="0" customWidth="1"/>
    <col min="31" max="31" width="4.375" style="0" customWidth="1"/>
    <col min="32" max="32" width="3.50390625" style="0" customWidth="1"/>
    <col min="33" max="33" width="3.00390625" style="0" customWidth="1"/>
    <col min="34" max="34" width="3.375" style="0" customWidth="1"/>
    <col min="35" max="43" width="3.00390625" style="0" customWidth="1"/>
    <col min="44" max="55" width="3.50390625" style="0" customWidth="1"/>
    <col min="56" max="58" width="6.50390625" style="0" bestFit="1" customWidth="1"/>
    <col min="59" max="59" width="4.50390625" style="0" bestFit="1" customWidth="1"/>
    <col min="60" max="80" width="3.00390625" style="0" customWidth="1"/>
    <col min="81" max="81" width="7.375" style="0" customWidth="1"/>
  </cols>
  <sheetData>
    <row r="1" spans="1:81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128</v>
      </c>
      <c r="V1" t="s">
        <v>129</v>
      </c>
      <c r="W1" t="s">
        <v>130</v>
      </c>
      <c r="X1" t="s">
        <v>131</v>
      </c>
      <c r="Y1" t="s">
        <v>132</v>
      </c>
      <c r="Z1" t="s">
        <v>133</v>
      </c>
      <c r="AA1" t="s">
        <v>102</v>
      </c>
      <c r="AB1" t="s">
        <v>103</v>
      </c>
      <c r="AC1" t="s">
        <v>67</v>
      </c>
      <c r="AD1" t="s">
        <v>68</v>
      </c>
      <c r="AE1" t="s">
        <v>100</v>
      </c>
      <c r="AF1" t="s">
        <v>92</v>
      </c>
      <c r="AG1" t="s">
        <v>91</v>
      </c>
      <c r="AH1" t="s">
        <v>117</v>
      </c>
      <c r="AI1" t="s">
        <v>205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206</v>
      </c>
      <c r="BE1" t="s">
        <v>70</v>
      </c>
      <c r="BF1" t="s">
        <v>69</v>
      </c>
      <c r="BG1" t="s">
        <v>207</v>
      </c>
      <c r="BH1" t="s">
        <v>174</v>
      </c>
      <c r="BI1" t="s">
        <v>175</v>
      </c>
      <c r="BJ1" t="s">
        <v>176</v>
      </c>
      <c r="BK1" t="s">
        <v>177</v>
      </c>
      <c r="BL1" t="s">
        <v>178</v>
      </c>
      <c r="BM1" t="s">
        <v>179</v>
      </c>
      <c r="BN1" t="s">
        <v>180</v>
      </c>
      <c r="BO1" t="s">
        <v>181</v>
      </c>
      <c r="BP1" t="s">
        <v>182</v>
      </c>
      <c r="BQ1" t="s">
        <v>183</v>
      </c>
      <c r="BR1" t="s">
        <v>184</v>
      </c>
      <c r="BS1" t="s">
        <v>185</v>
      </c>
      <c r="BT1" t="s">
        <v>186</v>
      </c>
      <c r="BU1" t="s">
        <v>187</v>
      </c>
      <c r="BV1" t="s">
        <v>188</v>
      </c>
      <c r="BW1" t="s">
        <v>189</v>
      </c>
      <c r="BX1" t="s">
        <v>190</v>
      </c>
      <c r="BY1" t="s">
        <v>191</v>
      </c>
      <c r="BZ1" t="s">
        <v>192</v>
      </c>
      <c r="CA1" t="s">
        <v>202</v>
      </c>
      <c r="CB1" t="s">
        <v>203</v>
      </c>
      <c r="CC1" t="s">
        <v>204</v>
      </c>
    </row>
    <row r="2" spans="1:81" ht="12.75">
      <c r="A2" t="s">
        <v>201</v>
      </c>
      <c r="B2" s="1">
        <v>38277</v>
      </c>
      <c r="C2" s="2">
        <v>0.7228587962962963</v>
      </c>
      <c r="D2" t="s">
        <v>99</v>
      </c>
      <c r="E2">
        <v>18</v>
      </c>
      <c r="F2" t="s">
        <v>64</v>
      </c>
      <c r="G2">
        <v>12</v>
      </c>
      <c r="H2">
        <v>-1</v>
      </c>
      <c r="I2">
        <v>-1</v>
      </c>
      <c r="J2">
        <v>-1</v>
      </c>
      <c r="K2">
        <v>1</v>
      </c>
      <c r="L2">
        <v>-1</v>
      </c>
      <c r="M2">
        <v>-1</v>
      </c>
      <c r="N2">
        <v>1</v>
      </c>
      <c r="O2">
        <v>1</v>
      </c>
      <c r="P2">
        <v>-1</v>
      </c>
      <c r="Q2">
        <v>-1</v>
      </c>
      <c r="R2">
        <v>-1</v>
      </c>
      <c r="S2">
        <v>-1</v>
      </c>
      <c r="T2">
        <v>-1</v>
      </c>
      <c r="U2">
        <v>-1</v>
      </c>
      <c r="V2">
        <v>-1</v>
      </c>
      <c r="W2">
        <v>1</v>
      </c>
      <c r="X2">
        <v>1</v>
      </c>
      <c r="Y2">
        <v>1</v>
      </c>
      <c r="Z2">
        <v>-1</v>
      </c>
      <c r="AA2">
        <v>1</v>
      </c>
      <c r="AB2">
        <v>1</v>
      </c>
      <c r="AC2" s="1">
        <v>38277</v>
      </c>
      <c r="AD2" s="2">
        <v>0.7385300925925926</v>
      </c>
      <c r="AE2" t="s">
        <v>99</v>
      </c>
      <c r="AF2">
        <v>18</v>
      </c>
      <c r="AG2" t="s">
        <v>64</v>
      </c>
      <c r="AH2">
        <v>12</v>
      </c>
      <c r="AI2">
        <v>1</v>
      </c>
      <c r="AJ2">
        <v>-1</v>
      </c>
      <c r="AK2">
        <v>-1</v>
      </c>
      <c r="AL2">
        <v>1</v>
      </c>
      <c r="AM2">
        <v>-1</v>
      </c>
      <c r="AN2">
        <v>-1</v>
      </c>
      <c r="AO2">
        <v>-1</v>
      </c>
      <c r="AP2">
        <v>1</v>
      </c>
      <c r="AQ2">
        <v>-1</v>
      </c>
      <c r="AR2">
        <v>-1</v>
      </c>
      <c r="AS2">
        <v>-1</v>
      </c>
      <c r="AT2">
        <v>1</v>
      </c>
      <c r="AU2">
        <v>1</v>
      </c>
      <c r="AV2">
        <v>-1</v>
      </c>
      <c r="AW2">
        <v>1</v>
      </c>
      <c r="AX2">
        <v>1</v>
      </c>
      <c r="AY2">
        <v>1</v>
      </c>
      <c r="AZ2">
        <v>-1</v>
      </c>
      <c r="BA2">
        <v>-1</v>
      </c>
      <c r="BB2">
        <v>-1</v>
      </c>
      <c r="BC2">
        <v>1</v>
      </c>
      <c r="BD2" t="s">
        <v>38</v>
      </c>
      <c r="BE2" t="s">
        <v>38</v>
      </c>
      <c r="BF2" t="s">
        <v>38</v>
      </c>
      <c r="BG2" t="s">
        <v>63</v>
      </c>
      <c r="BH2">
        <f>IF(H2=AI2,1,0)</f>
        <v>0</v>
      </c>
      <c r="BI2">
        <f>IF(I2=AJ2,1,0)</f>
        <v>1</v>
      </c>
      <c r="BJ2">
        <f>IF(J2=AK2,1,0)</f>
        <v>1</v>
      </c>
      <c r="BK2">
        <f>IF(K2=AL2,1,0)</f>
        <v>1</v>
      </c>
      <c r="BL2">
        <f>IF(L2=AM2,1,0)</f>
        <v>1</v>
      </c>
      <c r="BM2">
        <f>IF(M2=AN2,1,0)</f>
        <v>1</v>
      </c>
      <c r="BN2">
        <f>IF(N2=AO2,1,0)</f>
        <v>0</v>
      </c>
      <c r="BO2">
        <f>IF(O2=AP2,1,0)</f>
        <v>1</v>
      </c>
      <c r="BP2">
        <f>IF(P2=AQ2,1,0)</f>
        <v>1</v>
      </c>
      <c r="BQ2">
        <f>IF(Q2=AR2,1,0)</f>
        <v>1</v>
      </c>
      <c r="BR2">
        <f>IF(R2=AS2,1,0)</f>
        <v>1</v>
      </c>
      <c r="BS2">
        <f>IF(S2=AT2,1,0)</f>
        <v>0</v>
      </c>
      <c r="BT2">
        <f>IF(T2=AU2,1,0)</f>
        <v>0</v>
      </c>
      <c r="BU2">
        <f>IF(U2=AV2,1,0)</f>
        <v>1</v>
      </c>
      <c r="BV2">
        <f>IF(V2=AW2,1,0)</f>
        <v>0</v>
      </c>
      <c r="BW2">
        <f>IF(W2=AX2,1,0)</f>
        <v>1</v>
      </c>
      <c r="BX2">
        <f>IF(X2=AY2,1,0)</f>
        <v>1</v>
      </c>
      <c r="BY2">
        <f>IF(Y2=AZ2,1,0)</f>
        <v>0</v>
      </c>
      <c r="BZ2">
        <f>IF(Z2=BA2,1,0)</f>
        <v>1</v>
      </c>
      <c r="CA2">
        <f>IF(AA2=BB2,1,0)</f>
        <v>0</v>
      </c>
      <c r="CB2">
        <f>IF(AB2=BC2,1,0)</f>
        <v>1</v>
      </c>
      <c r="CC2">
        <f>SUM(BH2:CB2)</f>
        <v>14</v>
      </c>
    </row>
    <row r="3" spans="1:81" ht="12.75">
      <c r="A3" t="s">
        <v>201</v>
      </c>
      <c r="B3" s="1">
        <v>38277</v>
      </c>
      <c r="C3" s="2">
        <v>0.7608564814814814</v>
      </c>
      <c r="D3" t="s">
        <v>65</v>
      </c>
      <c r="E3">
        <v>18</v>
      </c>
      <c r="F3" t="s">
        <v>64</v>
      </c>
      <c r="G3">
        <v>13</v>
      </c>
      <c r="H3">
        <v>-1</v>
      </c>
      <c r="I3">
        <v>1</v>
      </c>
      <c r="J3">
        <v>-1</v>
      </c>
      <c r="K3">
        <v>1</v>
      </c>
      <c r="L3">
        <v>1</v>
      </c>
      <c r="M3">
        <v>-1</v>
      </c>
      <c r="N3">
        <v>1</v>
      </c>
      <c r="O3">
        <v>1</v>
      </c>
      <c r="P3">
        <v>1</v>
      </c>
      <c r="Q3">
        <v>-1</v>
      </c>
      <c r="R3">
        <v>-1</v>
      </c>
      <c r="S3">
        <v>1</v>
      </c>
      <c r="T3">
        <v>-1</v>
      </c>
      <c r="U3">
        <v>-1</v>
      </c>
      <c r="V3">
        <v>1</v>
      </c>
      <c r="W3">
        <v>1</v>
      </c>
      <c r="X3">
        <v>1</v>
      </c>
      <c r="Y3">
        <v>-1</v>
      </c>
      <c r="Z3">
        <v>1</v>
      </c>
      <c r="AA3">
        <v>1</v>
      </c>
      <c r="AB3">
        <v>1</v>
      </c>
      <c r="AC3" s="1">
        <v>38277</v>
      </c>
      <c r="AD3" s="2">
        <v>0.798587962962963</v>
      </c>
      <c r="AE3" t="s">
        <v>65</v>
      </c>
      <c r="AF3">
        <v>18</v>
      </c>
      <c r="AG3" t="s">
        <v>64</v>
      </c>
      <c r="AH3">
        <v>13</v>
      </c>
      <c r="AI3">
        <v>1</v>
      </c>
      <c r="AJ3">
        <v>1</v>
      </c>
      <c r="AK3">
        <v>-1</v>
      </c>
      <c r="AL3">
        <v>1</v>
      </c>
      <c r="AM3">
        <v>-1</v>
      </c>
      <c r="AN3">
        <v>-1</v>
      </c>
      <c r="AO3">
        <v>-1</v>
      </c>
      <c r="AP3">
        <v>1</v>
      </c>
      <c r="AQ3">
        <v>1</v>
      </c>
      <c r="AR3">
        <v>-1</v>
      </c>
      <c r="AS3">
        <v>-1</v>
      </c>
      <c r="AT3">
        <v>1</v>
      </c>
      <c r="AU3">
        <v>1</v>
      </c>
      <c r="AV3">
        <v>-1</v>
      </c>
      <c r="AW3">
        <v>1</v>
      </c>
      <c r="AX3">
        <v>1</v>
      </c>
      <c r="AY3">
        <v>1</v>
      </c>
      <c r="AZ3">
        <v>-1</v>
      </c>
      <c r="BA3">
        <v>1</v>
      </c>
      <c r="BB3">
        <v>-1</v>
      </c>
      <c r="BC3">
        <v>1</v>
      </c>
      <c r="BD3" t="s">
        <v>38</v>
      </c>
      <c r="BE3" t="s">
        <v>38</v>
      </c>
      <c r="BF3" t="s">
        <v>38</v>
      </c>
      <c r="BG3" t="s">
        <v>63</v>
      </c>
      <c r="BH3">
        <f>IF(H3=AI3,1,0)</f>
        <v>0</v>
      </c>
      <c r="BI3">
        <f>IF(I3=AJ3,1,0)</f>
        <v>1</v>
      </c>
      <c r="BJ3">
        <f>IF(J3=AK3,1,0)</f>
        <v>1</v>
      </c>
      <c r="BK3">
        <f>IF(K3=AL3,1,0)</f>
        <v>1</v>
      </c>
      <c r="BL3">
        <f>IF(L3=AM3,1,0)</f>
        <v>0</v>
      </c>
      <c r="BM3">
        <f>IF(M3=AN3,1,0)</f>
        <v>1</v>
      </c>
      <c r="BN3">
        <f>IF(N3=AO3,1,0)</f>
        <v>0</v>
      </c>
      <c r="BO3">
        <f>IF(O3=AP3,1,0)</f>
        <v>1</v>
      </c>
      <c r="BP3">
        <f>IF(P3=AQ3,1,0)</f>
        <v>1</v>
      </c>
      <c r="BQ3">
        <f>IF(Q3=AR3,1,0)</f>
        <v>1</v>
      </c>
      <c r="BR3">
        <f>IF(R3=AS3,1,0)</f>
        <v>1</v>
      </c>
      <c r="BS3">
        <f>IF(S3=AT3,1,0)</f>
        <v>1</v>
      </c>
      <c r="BT3">
        <f>IF(T3=AU3,1,0)</f>
        <v>0</v>
      </c>
      <c r="BU3">
        <f>IF(U3=AV3,1,0)</f>
        <v>1</v>
      </c>
      <c r="BV3">
        <f>IF(V3=AW3,1,0)</f>
        <v>1</v>
      </c>
      <c r="BW3">
        <f>IF(W3=AX3,1,0)</f>
        <v>1</v>
      </c>
      <c r="BX3">
        <f>IF(X3=AY3,1,0)</f>
        <v>1</v>
      </c>
      <c r="BY3">
        <f>IF(Y3=AZ3,1,0)</f>
        <v>1</v>
      </c>
      <c r="BZ3">
        <f>IF(Z3=BA3,1,0)</f>
        <v>1</v>
      </c>
      <c r="CA3">
        <f>IF(AA3=BB3,1,0)</f>
        <v>0</v>
      </c>
      <c r="CB3">
        <f>IF(AB3=BC3,1,0)</f>
        <v>1</v>
      </c>
      <c r="CC3">
        <f aca="true" t="shared" si="0" ref="CC3:CC38">SUM(BH3:CB3)</f>
        <v>16</v>
      </c>
    </row>
    <row r="4" spans="1:81" ht="12.75">
      <c r="A4" t="s">
        <v>201</v>
      </c>
      <c r="B4" s="1">
        <v>38278</v>
      </c>
      <c r="C4" s="2">
        <v>0.6346412037037037</v>
      </c>
      <c r="D4" t="s">
        <v>65</v>
      </c>
      <c r="E4">
        <v>18</v>
      </c>
      <c r="F4" t="s">
        <v>64</v>
      </c>
      <c r="G4">
        <v>12</v>
      </c>
      <c r="H4">
        <v>1</v>
      </c>
      <c r="I4">
        <v>1</v>
      </c>
      <c r="J4">
        <v>-1</v>
      </c>
      <c r="K4">
        <v>1</v>
      </c>
      <c r="L4">
        <v>1</v>
      </c>
      <c r="M4">
        <v>1</v>
      </c>
      <c r="N4">
        <v>-1</v>
      </c>
      <c r="O4">
        <v>1</v>
      </c>
      <c r="P4">
        <v>1</v>
      </c>
      <c r="Q4">
        <v>-1</v>
      </c>
      <c r="R4">
        <v>-1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-1</v>
      </c>
      <c r="AA4">
        <v>1</v>
      </c>
      <c r="AB4">
        <v>1</v>
      </c>
      <c r="AC4" s="1">
        <v>38278</v>
      </c>
      <c r="AD4" s="2">
        <v>0.6575462962962962</v>
      </c>
      <c r="AE4" t="s">
        <v>65</v>
      </c>
      <c r="AF4">
        <v>18</v>
      </c>
      <c r="AG4" t="s">
        <v>64</v>
      </c>
      <c r="AH4">
        <v>12</v>
      </c>
      <c r="AI4">
        <v>1</v>
      </c>
      <c r="AJ4">
        <v>1</v>
      </c>
      <c r="AK4">
        <v>-1</v>
      </c>
      <c r="AL4">
        <v>1</v>
      </c>
      <c r="AM4">
        <v>1</v>
      </c>
      <c r="AN4">
        <v>-1</v>
      </c>
      <c r="AO4">
        <v>-1</v>
      </c>
      <c r="AP4">
        <v>1</v>
      </c>
      <c r="AQ4">
        <v>1</v>
      </c>
      <c r="AR4">
        <v>-1</v>
      </c>
      <c r="AS4">
        <v>-1</v>
      </c>
      <c r="AT4">
        <v>1</v>
      </c>
      <c r="AU4">
        <v>-1</v>
      </c>
      <c r="AV4">
        <v>1</v>
      </c>
      <c r="AW4">
        <v>1</v>
      </c>
      <c r="AX4">
        <v>1</v>
      </c>
      <c r="AY4">
        <v>1</v>
      </c>
      <c r="AZ4">
        <v>1</v>
      </c>
      <c r="BA4">
        <v>-1</v>
      </c>
      <c r="BB4">
        <v>1</v>
      </c>
      <c r="BC4">
        <v>1</v>
      </c>
      <c r="BD4" t="s">
        <v>38</v>
      </c>
      <c r="BE4" t="s">
        <v>38</v>
      </c>
      <c r="BF4" t="s">
        <v>38</v>
      </c>
      <c r="BG4" t="s">
        <v>63</v>
      </c>
      <c r="BH4">
        <f>IF(H4=AI4,1,0)</f>
        <v>1</v>
      </c>
      <c r="BI4">
        <f>IF(I4=AJ4,1,0)</f>
        <v>1</v>
      </c>
      <c r="BJ4">
        <f>IF(J4=AK4,1,0)</f>
        <v>1</v>
      </c>
      <c r="BK4">
        <f>IF(K4=AL4,1,0)</f>
        <v>1</v>
      </c>
      <c r="BL4">
        <f>IF(L4=AM4,1,0)</f>
        <v>1</v>
      </c>
      <c r="BM4">
        <f>IF(M4=AN4,1,0)</f>
        <v>0</v>
      </c>
      <c r="BN4">
        <f>IF(N4=AO4,1,0)</f>
        <v>1</v>
      </c>
      <c r="BO4">
        <f>IF(O4=AP4,1,0)</f>
        <v>1</v>
      </c>
      <c r="BP4">
        <f>IF(P4=AQ4,1,0)</f>
        <v>1</v>
      </c>
      <c r="BQ4">
        <f>IF(Q4=AR4,1,0)</f>
        <v>1</v>
      </c>
      <c r="BR4">
        <f>IF(R4=AS4,1,0)</f>
        <v>1</v>
      </c>
      <c r="BS4">
        <f>IF(S4=AT4,1,0)</f>
        <v>1</v>
      </c>
      <c r="BT4">
        <f>IF(T4=AU4,1,0)</f>
        <v>0</v>
      </c>
      <c r="BU4">
        <f>IF(U4=AV4,1,0)</f>
        <v>1</v>
      </c>
      <c r="BV4">
        <f>IF(V4=AW4,1,0)</f>
        <v>1</v>
      </c>
      <c r="BW4">
        <f>IF(W4=AX4,1,0)</f>
        <v>1</v>
      </c>
      <c r="BX4">
        <f>IF(X4=AY4,1,0)</f>
        <v>1</v>
      </c>
      <c r="BY4">
        <f>IF(Y4=AZ4,1,0)</f>
        <v>1</v>
      </c>
      <c r="BZ4">
        <f>IF(Z4=BA4,1,0)</f>
        <v>1</v>
      </c>
      <c r="CA4">
        <f>IF(AA4=BB4,1,0)</f>
        <v>1</v>
      </c>
      <c r="CB4">
        <f>IF(AB4=BC4,1,0)</f>
        <v>1</v>
      </c>
      <c r="CC4">
        <f t="shared" si="0"/>
        <v>19</v>
      </c>
    </row>
    <row r="5" spans="1:81" ht="12.75">
      <c r="A5" t="s">
        <v>201</v>
      </c>
      <c r="B5" s="1">
        <v>38278</v>
      </c>
      <c r="C5" s="2">
        <v>0.6851273148148148</v>
      </c>
      <c r="D5" t="s">
        <v>99</v>
      </c>
      <c r="E5">
        <v>26</v>
      </c>
      <c r="F5" t="s">
        <v>66</v>
      </c>
      <c r="G5">
        <v>16</v>
      </c>
      <c r="H5">
        <v>1</v>
      </c>
      <c r="I5">
        <v>-1</v>
      </c>
      <c r="J5">
        <v>-1</v>
      </c>
      <c r="K5">
        <v>1</v>
      </c>
      <c r="L5">
        <v>1</v>
      </c>
      <c r="M5">
        <v>1</v>
      </c>
      <c r="N5">
        <v>-1</v>
      </c>
      <c r="O5">
        <v>1</v>
      </c>
      <c r="P5">
        <v>-1</v>
      </c>
      <c r="Q5">
        <v>1</v>
      </c>
      <c r="R5">
        <v>-1</v>
      </c>
      <c r="S5">
        <v>1</v>
      </c>
      <c r="T5">
        <v>1</v>
      </c>
      <c r="U5">
        <v>-1</v>
      </c>
      <c r="V5">
        <v>-1</v>
      </c>
      <c r="W5">
        <v>1</v>
      </c>
      <c r="X5">
        <v>-1</v>
      </c>
      <c r="Y5">
        <v>1</v>
      </c>
      <c r="Z5">
        <v>-1</v>
      </c>
      <c r="AA5">
        <v>-1</v>
      </c>
      <c r="AB5">
        <v>1</v>
      </c>
      <c r="AC5" s="1">
        <v>38278</v>
      </c>
      <c r="AD5" s="2">
        <v>0.7184606481481483</v>
      </c>
      <c r="AE5" t="s">
        <v>99</v>
      </c>
      <c r="AF5">
        <v>26</v>
      </c>
      <c r="AG5" t="s">
        <v>66</v>
      </c>
      <c r="AH5">
        <v>16</v>
      </c>
      <c r="AI5">
        <v>1</v>
      </c>
      <c r="AJ5">
        <v>1</v>
      </c>
      <c r="AK5">
        <v>-1</v>
      </c>
      <c r="AL5">
        <v>1</v>
      </c>
      <c r="AM5">
        <v>-1</v>
      </c>
      <c r="AN5">
        <v>-1</v>
      </c>
      <c r="AO5">
        <v>-1</v>
      </c>
      <c r="AP5">
        <v>1</v>
      </c>
      <c r="AQ5">
        <v>-1</v>
      </c>
      <c r="AR5">
        <v>-1</v>
      </c>
      <c r="AS5">
        <v>-1</v>
      </c>
      <c r="AT5">
        <v>-1</v>
      </c>
      <c r="AU5">
        <v>1</v>
      </c>
      <c r="AV5">
        <v>1</v>
      </c>
      <c r="AW5">
        <v>-1</v>
      </c>
      <c r="AX5">
        <v>1</v>
      </c>
      <c r="AY5">
        <v>-1</v>
      </c>
      <c r="AZ5">
        <v>1</v>
      </c>
      <c r="BA5">
        <v>-1</v>
      </c>
      <c r="BB5">
        <v>-1</v>
      </c>
      <c r="BC5">
        <v>1</v>
      </c>
      <c r="BD5" t="s">
        <v>38</v>
      </c>
      <c r="BE5" t="s">
        <v>38</v>
      </c>
      <c r="BF5" t="s">
        <v>38</v>
      </c>
      <c r="BG5" t="s">
        <v>63</v>
      </c>
      <c r="BH5">
        <f>IF(H5=AI5,1,0)</f>
        <v>1</v>
      </c>
      <c r="BI5">
        <f>IF(I5=AJ5,1,0)</f>
        <v>0</v>
      </c>
      <c r="BJ5">
        <f>IF(J5=AK5,1,0)</f>
        <v>1</v>
      </c>
      <c r="BK5">
        <f>IF(K5=AL5,1,0)</f>
        <v>1</v>
      </c>
      <c r="BL5">
        <f>IF(L5=AM5,1,0)</f>
        <v>0</v>
      </c>
      <c r="BM5">
        <f>IF(M5=AN5,1,0)</f>
        <v>0</v>
      </c>
      <c r="BN5">
        <f>IF(N5=AO5,1,0)</f>
        <v>1</v>
      </c>
      <c r="BO5">
        <f>IF(O5=AP5,1,0)</f>
        <v>1</v>
      </c>
      <c r="BP5">
        <f>IF(P5=AQ5,1,0)</f>
        <v>1</v>
      </c>
      <c r="BQ5">
        <f>IF(Q5=AR5,1,0)</f>
        <v>0</v>
      </c>
      <c r="BR5">
        <f>IF(R5=AS5,1,0)</f>
        <v>1</v>
      </c>
      <c r="BS5">
        <f>IF(S5=AT5,1,0)</f>
        <v>0</v>
      </c>
      <c r="BT5">
        <f>IF(T5=AU5,1,0)</f>
        <v>1</v>
      </c>
      <c r="BU5">
        <f>IF(U5=AV5,1,0)</f>
        <v>0</v>
      </c>
      <c r="BV5">
        <f>IF(V5=AW5,1,0)</f>
        <v>1</v>
      </c>
      <c r="BW5">
        <f>IF(W5=AX5,1,0)</f>
        <v>1</v>
      </c>
      <c r="BX5">
        <f>IF(X5=AY5,1,0)</f>
        <v>1</v>
      </c>
      <c r="BY5">
        <f>IF(Y5=AZ5,1,0)</f>
        <v>1</v>
      </c>
      <c r="BZ5">
        <f>IF(Z5=BA5,1,0)</f>
        <v>1</v>
      </c>
      <c r="CA5">
        <f>IF(AA5=BB5,1,0)</f>
        <v>1</v>
      </c>
      <c r="CB5">
        <f>IF(AB5=BC5,1,0)</f>
        <v>1</v>
      </c>
      <c r="CC5">
        <f t="shared" si="0"/>
        <v>15</v>
      </c>
    </row>
    <row r="6" spans="1:81" ht="12.75">
      <c r="A6" t="s">
        <v>201</v>
      </c>
      <c r="B6" s="1">
        <v>38278</v>
      </c>
      <c r="C6" s="2">
        <v>0.7953819444444444</v>
      </c>
      <c r="D6" t="s">
        <v>65</v>
      </c>
      <c r="E6">
        <v>20</v>
      </c>
      <c r="F6" t="s">
        <v>64</v>
      </c>
      <c r="G6">
        <v>13</v>
      </c>
      <c r="H6">
        <v>1</v>
      </c>
      <c r="I6">
        <v>-1</v>
      </c>
      <c r="J6">
        <v>-1</v>
      </c>
      <c r="K6">
        <v>1</v>
      </c>
      <c r="L6">
        <v>-1</v>
      </c>
      <c r="M6">
        <v>1</v>
      </c>
      <c r="N6">
        <v>-1</v>
      </c>
      <c r="O6">
        <v>1</v>
      </c>
      <c r="P6">
        <v>-1</v>
      </c>
      <c r="Q6">
        <v>1</v>
      </c>
      <c r="R6">
        <v>-1</v>
      </c>
      <c r="S6">
        <v>1</v>
      </c>
      <c r="T6">
        <v>-1</v>
      </c>
      <c r="U6">
        <v>1</v>
      </c>
      <c r="V6">
        <v>1</v>
      </c>
      <c r="W6">
        <v>1</v>
      </c>
      <c r="X6">
        <v>1</v>
      </c>
      <c r="Y6">
        <v>1</v>
      </c>
      <c r="Z6">
        <v>-1</v>
      </c>
      <c r="AA6">
        <v>1</v>
      </c>
      <c r="AB6">
        <v>1</v>
      </c>
      <c r="AC6" s="1">
        <v>38278</v>
      </c>
      <c r="AD6" s="2">
        <v>0.8265972222222223</v>
      </c>
      <c r="AE6" t="s">
        <v>65</v>
      </c>
      <c r="AF6">
        <v>20</v>
      </c>
      <c r="AG6" t="s">
        <v>64</v>
      </c>
      <c r="AH6">
        <v>13</v>
      </c>
      <c r="AI6">
        <v>1</v>
      </c>
      <c r="AJ6">
        <v>1</v>
      </c>
      <c r="AK6">
        <v>-1</v>
      </c>
      <c r="AL6">
        <v>1</v>
      </c>
      <c r="AM6">
        <v>-1</v>
      </c>
      <c r="AN6">
        <v>1</v>
      </c>
      <c r="AO6">
        <v>1</v>
      </c>
      <c r="AP6">
        <v>1</v>
      </c>
      <c r="AQ6">
        <v>1</v>
      </c>
      <c r="AR6">
        <v>1</v>
      </c>
      <c r="AS6">
        <v>-1</v>
      </c>
      <c r="AT6">
        <v>1</v>
      </c>
      <c r="AU6">
        <v>-1</v>
      </c>
      <c r="AV6">
        <v>1</v>
      </c>
      <c r="AW6">
        <v>1</v>
      </c>
      <c r="AX6">
        <v>1</v>
      </c>
      <c r="AY6">
        <v>-1</v>
      </c>
      <c r="AZ6">
        <v>1</v>
      </c>
      <c r="BA6">
        <v>-1</v>
      </c>
      <c r="BB6">
        <v>1</v>
      </c>
      <c r="BC6">
        <v>1</v>
      </c>
      <c r="BD6" t="s">
        <v>38</v>
      </c>
      <c r="BE6" t="s">
        <v>38</v>
      </c>
      <c r="BF6" t="s">
        <v>38</v>
      </c>
      <c r="BG6" t="s">
        <v>63</v>
      </c>
      <c r="BH6">
        <f>IF(H6=AI6,1,0)</f>
        <v>1</v>
      </c>
      <c r="BI6">
        <f>IF(I6=AJ6,1,0)</f>
        <v>0</v>
      </c>
      <c r="BJ6">
        <f>IF(J6=AK6,1,0)</f>
        <v>1</v>
      </c>
      <c r="BK6">
        <f>IF(K6=AL6,1,0)</f>
        <v>1</v>
      </c>
      <c r="BL6">
        <f>IF(L6=AM6,1,0)</f>
        <v>1</v>
      </c>
      <c r="BM6">
        <f>IF(M6=AN6,1,0)</f>
        <v>1</v>
      </c>
      <c r="BN6">
        <f>IF(N6=AO6,1,0)</f>
        <v>0</v>
      </c>
      <c r="BO6">
        <f>IF(O6=AP6,1,0)</f>
        <v>1</v>
      </c>
      <c r="BP6">
        <f>IF(P6=AQ6,1,0)</f>
        <v>0</v>
      </c>
      <c r="BQ6">
        <f>IF(Q6=AR6,1,0)</f>
        <v>1</v>
      </c>
      <c r="BR6">
        <f>IF(R6=AS6,1,0)</f>
        <v>1</v>
      </c>
      <c r="BS6">
        <f>IF(S6=AT6,1,0)</f>
        <v>1</v>
      </c>
      <c r="BT6">
        <f>IF(T6=AU6,1,0)</f>
        <v>1</v>
      </c>
      <c r="BU6">
        <f>IF(U6=AV6,1,0)</f>
        <v>1</v>
      </c>
      <c r="BV6">
        <f>IF(V6=AW6,1,0)</f>
        <v>1</v>
      </c>
      <c r="BW6">
        <f>IF(W6=AX6,1,0)</f>
        <v>1</v>
      </c>
      <c r="BX6">
        <f>IF(X6=AY6,1,0)</f>
        <v>0</v>
      </c>
      <c r="BY6">
        <f>IF(Y6=AZ6,1,0)</f>
        <v>1</v>
      </c>
      <c r="BZ6">
        <f>IF(Z6=BA6,1,0)</f>
        <v>1</v>
      </c>
      <c r="CA6">
        <f>IF(AA6=BB6,1,0)</f>
        <v>1</v>
      </c>
      <c r="CB6">
        <f>IF(AB6=BC6,1,0)</f>
        <v>1</v>
      </c>
      <c r="CC6">
        <f t="shared" si="0"/>
        <v>17</v>
      </c>
    </row>
    <row r="7" spans="1:81" ht="12.75">
      <c r="A7" t="s">
        <v>201</v>
      </c>
      <c r="B7" s="1">
        <v>38278</v>
      </c>
      <c r="C7" s="2">
        <v>0.8607754629629629</v>
      </c>
      <c r="D7" t="s">
        <v>65</v>
      </c>
      <c r="E7">
        <v>18</v>
      </c>
      <c r="F7" t="s">
        <v>64</v>
      </c>
      <c r="G7">
        <v>13</v>
      </c>
      <c r="H7">
        <v>1</v>
      </c>
      <c r="I7">
        <v>-1</v>
      </c>
      <c r="J7">
        <v>-1</v>
      </c>
      <c r="K7">
        <v>1</v>
      </c>
      <c r="L7">
        <v>-1</v>
      </c>
      <c r="M7">
        <v>-1</v>
      </c>
      <c r="N7">
        <v>1</v>
      </c>
      <c r="O7">
        <v>1</v>
      </c>
      <c r="P7">
        <v>-1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-1</v>
      </c>
      <c r="Y7">
        <v>1</v>
      </c>
      <c r="Z7">
        <v>1</v>
      </c>
      <c r="AA7">
        <v>1</v>
      </c>
      <c r="AB7">
        <v>1</v>
      </c>
      <c r="AC7" s="1">
        <v>38279</v>
      </c>
      <c r="AD7" s="2">
        <v>0.6678935185185185</v>
      </c>
      <c r="AE7" t="s">
        <v>65</v>
      </c>
      <c r="AF7">
        <v>18</v>
      </c>
      <c r="AG7" t="s">
        <v>64</v>
      </c>
      <c r="AH7">
        <v>13</v>
      </c>
      <c r="AI7">
        <v>-1</v>
      </c>
      <c r="AJ7">
        <v>1</v>
      </c>
      <c r="AK7">
        <v>-1</v>
      </c>
      <c r="AL7">
        <v>1</v>
      </c>
      <c r="AM7">
        <v>-1</v>
      </c>
      <c r="AN7">
        <v>1</v>
      </c>
      <c r="AO7">
        <v>-1</v>
      </c>
      <c r="AP7">
        <v>1</v>
      </c>
      <c r="AQ7">
        <v>-1</v>
      </c>
      <c r="AR7">
        <v>1</v>
      </c>
      <c r="AS7">
        <v>1</v>
      </c>
      <c r="AT7">
        <v>1</v>
      </c>
      <c r="AU7">
        <v>1</v>
      </c>
      <c r="AV7">
        <v>1</v>
      </c>
      <c r="AW7">
        <v>1</v>
      </c>
      <c r="AX7">
        <v>1</v>
      </c>
      <c r="AY7">
        <v>1</v>
      </c>
      <c r="AZ7">
        <v>1</v>
      </c>
      <c r="BA7">
        <v>-1</v>
      </c>
      <c r="BB7">
        <v>1</v>
      </c>
      <c r="BC7">
        <v>1</v>
      </c>
      <c r="BD7" t="s">
        <v>38</v>
      </c>
      <c r="BE7" t="s">
        <v>38</v>
      </c>
      <c r="BF7" t="s">
        <v>38</v>
      </c>
      <c r="BG7" t="s">
        <v>63</v>
      </c>
      <c r="BH7">
        <f>IF(H7=AI7,1,0)</f>
        <v>0</v>
      </c>
      <c r="BI7">
        <f>IF(I7=AJ7,1,0)</f>
        <v>0</v>
      </c>
      <c r="BJ7">
        <f>IF(J7=AK7,1,0)</f>
        <v>1</v>
      </c>
      <c r="BK7">
        <f>IF(K7=AL7,1,0)</f>
        <v>1</v>
      </c>
      <c r="BL7">
        <f>IF(L7=AM7,1,0)</f>
        <v>1</v>
      </c>
      <c r="BM7">
        <f>IF(M7=AN7,1,0)</f>
        <v>0</v>
      </c>
      <c r="BN7">
        <f>IF(N7=AO7,1,0)</f>
        <v>0</v>
      </c>
      <c r="BO7">
        <f>IF(O7=AP7,1,0)</f>
        <v>1</v>
      </c>
      <c r="BP7">
        <f>IF(P7=AQ7,1,0)</f>
        <v>1</v>
      </c>
      <c r="BQ7">
        <f>IF(Q7=AR7,1,0)</f>
        <v>1</v>
      </c>
      <c r="BR7">
        <f>IF(R7=AS7,1,0)</f>
        <v>1</v>
      </c>
      <c r="BS7">
        <f>IF(S7=AT7,1,0)</f>
        <v>1</v>
      </c>
      <c r="BT7">
        <f>IF(T7=AU7,1,0)</f>
        <v>1</v>
      </c>
      <c r="BU7">
        <f>IF(U7=AV7,1,0)</f>
        <v>1</v>
      </c>
      <c r="BV7">
        <f>IF(V7=AW7,1,0)</f>
        <v>1</v>
      </c>
      <c r="BW7">
        <f>IF(W7=AX7,1,0)</f>
        <v>1</v>
      </c>
      <c r="BX7">
        <f>IF(X7=AY7,1,0)</f>
        <v>0</v>
      </c>
      <c r="BY7">
        <f>IF(Y7=AZ7,1,0)</f>
        <v>1</v>
      </c>
      <c r="BZ7">
        <f>IF(Z7=BA7,1,0)</f>
        <v>0</v>
      </c>
      <c r="CA7">
        <f>IF(AA7=BB7,1,0)</f>
        <v>1</v>
      </c>
      <c r="CB7">
        <f>IF(AB7=BC7,1,0)</f>
        <v>1</v>
      </c>
      <c r="CC7">
        <f t="shared" si="0"/>
        <v>15</v>
      </c>
    </row>
    <row r="8" spans="1:81" ht="12.75">
      <c r="A8" t="s">
        <v>201</v>
      </c>
      <c r="B8" s="1">
        <v>38279</v>
      </c>
      <c r="C8" s="2">
        <v>0.5115972222222221</v>
      </c>
      <c r="D8" t="s">
        <v>65</v>
      </c>
      <c r="E8">
        <v>21</v>
      </c>
      <c r="F8" t="s">
        <v>64</v>
      </c>
      <c r="G8">
        <v>15</v>
      </c>
      <c r="H8">
        <v>1</v>
      </c>
      <c r="I8">
        <v>1</v>
      </c>
      <c r="J8">
        <v>-1</v>
      </c>
      <c r="K8">
        <v>1</v>
      </c>
      <c r="L8">
        <v>-1</v>
      </c>
      <c r="M8">
        <v>-1</v>
      </c>
      <c r="N8">
        <v>-1</v>
      </c>
      <c r="O8">
        <v>1</v>
      </c>
      <c r="P8">
        <v>-1</v>
      </c>
      <c r="Q8">
        <v>-1</v>
      </c>
      <c r="R8">
        <v>-1</v>
      </c>
      <c r="S8">
        <v>1</v>
      </c>
      <c r="T8">
        <v>1</v>
      </c>
      <c r="U8">
        <v>-1</v>
      </c>
      <c r="V8">
        <v>1</v>
      </c>
      <c r="W8">
        <v>-1</v>
      </c>
      <c r="X8">
        <v>1</v>
      </c>
      <c r="Y8">
        <v>1</v>
      </c>
      <c r="Z8">
        <v>1</v>
      </c>
      <c r="AA8">
        <v>1</v>
      </c>
      <c r="AB8">
        <v>-1</v>
      </c>
      <c r="AC8" s="1">
        <v>38279</v>
      </c>
      <c r="AD8" s="2">
        <v>0.6726851851851853</v>
      </c>
      <c r="AE8" t="s">
        <v>65</v>
      </c>
      <c r="AF8">
        <v>21</v>
      </c>
      <c r="AG8" t="s">
        <v>64</v>
      </c>
      <c r="AH8">
        <v>15</v>
      </c>
      <c r="AI8">
        <v>-1</v>
      </c>
      <c r="AJ8">
        <v>-1</v>
      </c>
      <c r="AK8">
        <v>-1</v>
      </c>
      <c r="AL8">
        <v>1</v>
      </c>
      <c r="AM8">
        <v>1</v>
      </c>
      <c r="AN8">
        <v>-1</v>
      </c>
      <c r="AO8">
        <v>-1</v>
      </c>
      <c r="AP8">
        <v>1</v>
      </c>
      <c r="AQ8">
        <v>-1</v>
      </c>
      <c r="AR8">
        <v>-1</v>
      </c>
      <c r="AS8">
        <v>-1</v>
      </c>
      <c r="AT8">
        <v>1</v>
      </c>
      <c r="AU8">
        <v>1</v>
      </c>
      <c r="AV8">
        <v>-1</v>
      </c>
      <c r="AW8">
        <v>1</v>
      </c>
      <c r="AX8">
        <v>1</v>
      </c>
      <c r="AY8">
        <v>1</v>
      </c>
      <c r="AZ8">
        <v>1</v>
      </c>
      <c r="BA8">
        <v>-1</v>
      </c>
      <c r="BB8">
        <v>1</v>
      </c>
      <c r="BC8">
        <v>1</v>
      </c>
      <c r="BD8" t="s">
        <v>38</v>
      </c>
      <c r="BE8" t="s">
        <v>38</v>
      </c>
      <c r="BF8" t="s">
        <v>38</v>
      </c>
      <c r="BG8" t="s">
        <v>63</v>
      </c>
      <c r="BH8">
        <f>IF(H8=AI8,1,0)</f>
        <v>0</v>
      </c>
      <c r="BI8">
        <f>IF(I8=AJ8,1,0)</f>
        <v>0</v>
      </c>
      <c r="BJ8">
        <f>IF(J8=AK8,1,0)</f>
        <v>1</v>
      </c>
      <c r="BK8">
        <f>IF(K8=AL8,1,0)</f>
        <v>1</v>
      </c>
      <c r="BL8">
        <f>IF(L8=AM8,1,0)</f>
        <v>0</v>
      </c>
      <c r="BM8">
        <f>IF(M8=AN8,1,0)</f>
        <v>1</v>
      </c>
      <c r="BN8">
        <f>IF(N8=AO8,1,0)</f>
        <v>1</v>
      </c>
      <c r="BO8">
        <f>IF(O8=AP8,1,0)</f>
        <v>1</v>
      </c>
      <c r="BP8">
        <f>IF(P8=AQ8,1,0)</f>
        <v>1</v>
      </c>
      <c r="BQ8">
        <f>IF(Q8=AR8,1,0)</f>
        <v>1</v>
      </c>
      <c r="BR8">
        <f>IF(R8=AS8,1,0)</f>
        <v>1</v>
      </c>
      <c r="BS8">
        <f>IF(S8=AT8,1,0)</f>
        <v>1</v>
      </c>
      <c r="BT8">
        <f>IF(T8=AU8,1,0)</f>
        <v>1</v>
      </c>
      <c r="BU8">
        <f>IF(U8=AV8,1,0)</f>
        <v>1</v>
      </c>
      <c r="BV8">
        <f>IF(V8=AW8,1,0)</f>
        <v>1</v>
      </c>
      <c r="BW8">
        <f>IF(W8=AX8,1,0)</f>
        <v>0</v>
      </c>
      <c r="BX8">
        <f>IF(X8=AY8,1,0)</f>
        <v>1</v>
      </c>
      <c r="BY8">
        <f>IF(Y8=AZ8,1,0)</f>
        <v>1</v>
      </c>
      <c r="BZ8">
        <f>IF(Z8=BA8,1,0)</f>
        <v>0</v>
      </c>
      <c r="CA8">
        <f>IF(AA8=BB8,1,0)</f>
        <v>1</v>
      </c>
      <c r="CB8">
        <f>IF(AB8=BC8,1,0)</f>
        <v>0</v>
      </c>
      <c r="CC8">
        <f t="shared" si="0"/>
        <v>15</v>
      </c>
    </row>
    <row r="9" spans="1:81" ht="12.75">
      <c r="A9" t="s">
        <v>97</v>
      </c>
      <c r="B9" s="1">
        <v>38279</v>
      </c>
      <c r="C9" s="2">
        <v>0.535324074074074</v>
      </c>
      <c r="D9" t="s">
        <v>65</v>
      </c>
      <c r="E9">
        <v>19</v>
      </c>
      <c r="F9" t="s">
        <v>64</v>
      </c>
      <c r="G9">
        <v>13</v>
      </c>
      <c r="H9">
        <v>-1</v>
      </c>
      <c r="I9">
        <v>-1</v>
      </c>
      <c r="J9">
        <v>-1</v>
      </c>
      <c r="K9">
        <v>1</v>
      </c>
      <c r="L9">
        <v>-1</v>
      </c>
      <c r="M9">
        <v>-1</v>
      </c>
      <c r="N9">
        <v>-1</v>
      </c>
      <c r="O9">
        <v>1</v>
      </c>
      <c r="P9">
        <v>-1</v>
      </c>
      <c r="Q9">
        <v>-1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-1</v>
      </c>
      <c r="Z9">
        <v>1</v>
      </c>
      <c r="AA9">
        <v>1</v>
      </c>
      <c r="AB9">
        <v>-1</v>
      </c>
      <c r="AC9" s="1">
        <v>38280</v>
      </c>
      <c r="AD9" s="2">
        <v>0.6828703703703703</v>
      </c>
      <c r="AE9" t="s">
        <v>65</v>
      </c>
      <c r="AF9">
        <v>19</v>
      </c>
      <c r="AG9" t="s">
        <v>64</v>
      </c>
      <c r="AH9">
        <v>13</v>
      </c>
      <c r="AI9">
        <v>1</v>
      </c>
      <c r="AJ9">
        <v>1</v>
      </c>
      <c r="AK9">
        <v>-1</v>
      </c>
      <c r="AL9">
        <v>1</v>
      </c>
      <c r="AM9">
        <v>-1</v>
      </c>
      <c r="AN9">
        <v>1</v>
      </c>
      <c r="AO9">
        <v>-1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 t="s">
        <v>38</v>
      </c>
      <c r="BE9" t="s">
        <v>38</v>
      </c>
      <c r="BF9" t="s">
        <v>38</v>
      </c>
      <c r="BG9" t="s">
        <v>63</v>
      </c>
      <c r="BH9">
        <f>IF(H9=AI9,1,0)</f>
        <v>0</v>
      </c>
      <c r="BI9">
        <f>IF(I9=AJ9,1,0)</f>
        <v>0</v>
      </c>
      <c r="BJ9">
        <f>IF(J9=AK9,1,0)</f>
        <v>1</v>
      </c>
      <c r="BK9">
        <f>IF(K9=AL9,1,0)</f>
        <v>1</v>
      </c>
      <c r="BL9">
        <f>IF(L9=AM9,1,0)</f>
        <v>1</v>
      </c>
      <c r="BM9">
        <f>IF(M9=AN9,1,0)</f>
        <v>0</v>
      </c>
      <c r="BN9">
        <f>IF(N9=AO9,1,0)</f>
        <v>1</v>
      </c>
      <c r="BO9">
        <f>IF(O9=AP9,1,0)</f>
        <v>1</v>
      </c>
      <c r="BP9">
        <f>IF(P9=AQ9,1,0)</f>
        <v>0</v>
      </c>
      <c r="BQ9">
        <f>IF(Q9=AR9,1,0)</f>
        <v>0</v>
      </c>
      <c r="BR9">
        <f>IF(R9=AS9,1,0)</f>
        <v>1</v>
      </c>
      <c r="BS9">
        <f>IF(S9=AT9,1,0)</f>
        <v>1</v>
      </c>
      <c r="BT9">
        <f>IF(T9=AU9,1,0)</f>
        <v>1</v>
      </c>
      <c r="BU9">
        <f>IF(U9=AV9,1,0)</f>
        <v>1</v>
      </c>
      <c r="BV9">
        <f>IF(V9=AW9,1,0)</f>
        <v>1</v>
      </c>
      <c r="BW9">
        <f>IF(W9=AX9,1,0)</f>
        <v>1</v>
      </c>
      <c r="BX9">
        <f>IF(X9=AY9,1,0)</f>
        <v>1</v>
      </c>
      <c r="BY9">
        <f>IF(Y9=AZ9,1,0)</f>
        <v>0</v>
      </c>
      <c r="BZ9">
        <f>IF(Z9=BA9,1,0)</f>
        <v>1</v>
      </c>
      <c r="CA9">
        <f>IF(AA9=BB9,1,0)</f>
        <v>1</v>
      </c>
      <c r="CB9">
        <f>IF(AB9=BC9,1,0)</f>
        <v>0</v>
      </c>
      <c r="CC9">
        <f t="shared" si="0"/>
        <v>14</v>
      </c>
    </row>
    <row r="10" spans="1:81" ht="12.75">
      <c r="A10" t="s">
        <v>201</v>
      </c>
      <c r="B10" s="1">
        <v>38279</v>
      </c>
      <c r="C10" s="2">
        <v>0.5484143518518518</v>
      </c>
      <c r="D10" t="s">
        <v>65</v>
      </c>
      <c r="E10">
        <v>19</v>
      </c>
      <c r="F10" t="s">
        <v>64</v>
      </c>
      <c r="G10">
        <v>14</v>
      </c>
      <c r="H10">
        <v>1</v>
      </c>
      <c r="I10">
        <v>-1</v>
      </c>
      <c r="J10">
        <v>-1</v>
      </c>
      <c r="K10">
        <v>1</v>
      </c>
      <c r="L10">
        <v>-1</v>
      </c>
      <c r="M10">
        <v>-1</v>
      </c>
      <c r="N10">
        <v>1</v>
      </c>
      <c r="O10">
        <v>1</v>
      </c>
      <c r="P10">
        <v>-1</v>
      </c>
      <c r="Q10">
        <v>-1</v>
      </c>
      <c r="R10">
        <v>-1</v>
      </c>
      <c r="S10">
        <v>1</v>
      </c>
      <c r="T10">
        <v>1</v>
      </c>
      <c r="U10">
        <v>-1</v>
      </c>
      <c r="V10">
        <v>1</v>
      </c>
      <c r="W10">
        <v>1</v>
      </c>
      <c r="X10">
        <v>-1</v>
      </c>
      <c r="Y10">
        <v>-1</v>
      </c>
      <c r="Z10">
        <v>1</v>
      </c>
      <c r="AA10">
        <v>1</v>
      </c>
      <c r="AB10">
        <v>-1</v>
      </c>
      <c r="AC10" s="1">
        <v>38279</v>
      </c>
      <c r="AD10" s="2">
        <v>0.5854166666666667</v>
      </c>
      <c r="AE10" t="s">
        <v>65</v>
      </c>
      <c r="AF10">
        <v>19</v>
      </c>
      <c r="AG10" t="s">
        <v>64</v>
      </c>
      <c r="AH10">
        <v>14</v>
      </c>
      <c r="AI10">
        <v>1</v>
      </c>
      <c r="AJ10">
        <v>1</v>
      </c>
      <c r="AK10">
        <v>-1</v>
      </c>
      <c r="AL10">
        <v>1</v>
      </c>
      <c r="AM10">
        <v>-1</v>
      </c>
      <c r="AN10">
        <v>1</v>
      </c>
      <c r="AO10">
        <v>1</v>
      </c>
      <c r="AP10">
        <v>1</v>
      </c>
      <c r="AQ10">
        <v>-1</v>
      </c>
      <c r="AR10">
        <v>1</v>
      </c>
      <c r="AS10">
        <v>-1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-1</v>
      </c>
      <c r="AZ10">
        <v>1</v>
      </c>
      <c r="BA10">
        <v>1</v>
      </c>
      <c r="BB10">
        <v>1</v>
      </c>
      <c r="BC10">
        <v>-1</v>
      </c>
      <c r="BD10" t="s">
        <v>38</v>
      </c>
      <c r="BE10" t="s">
        <v>38</v>
      </c>
      <c r="BF10" t="s">
        <v>38</v>
      </c>
      <c r="BG10" t="s">
        <v>63</v>
      </c>
      <c r="BH10">
        <f>IF(H10=AI10,1,0)</f>
        <v>1</v>
      </c>
      <c r="BI10">
        <f>IF(I10=AJ10,1,0)</f>
        <v>0</v>
      </c>
      <c r="BJ10">
        <f>IF(J10=AK10,1,0)</f>
        <v>1</v>
      </c>
      <c r="BK10">
        <f>IF(K10=AL10,1,0)</f>
        <v>1</v>
      </c>
      <c r="BL10">
        <f>IF(L10=AM10,1,0)</f>
        <v>1</v>
      </c>
      <c r="BM10">
        <f>IF(M10=AN10,1,0)</f>
        <v>0</v>
      </c>
      <c r="BN10">
        <f>IF(N10=AO10,1,0)</f>
        <v>1</v>
      </c>
      <c r="BO10">
        <f>IF(O10=AP10,1,0)</f>
        <v>1</v>
      </c>
      <c r="BP10">
        <f>IF(P10=AQ10,1,0)</f>
        <v>1</v>
      </c>
      <c r="BQ10">
        <f>IF(Q10=AR10,1,0)</f>
        <v>0</v>
      </c>
      <c r="BR10">
        <f>IF(R10=AS10,1,0)</f>
        <v>1</v>
      </c>
      <c r="BS10">
        <f>IF(S10=AT10,1,0)</f>
        <v>1</v>
      </c>
      <c r="BT10">
        <f>IF(T10=AU10,1,0)</f>
        <v>1</v>
      </c>
      <c r="BU10">
        <f>IF(U10=AV10,1,0)</f>
        <v>0</v>
      </c>
      <c r="BV10">
        <f>IF(V10=AW10,1,0)</f>
        <v>1</v>
      </c>
      <c r="BW10">
        <f>IF(W10=AX10,1,0)</f>
        <v>1</v>
      </c>
      <c r="BX10">
        <f>IF(X10=AY10,1,0)</f>
        <v>1</v>
      </c>
      <c r="BY10">
        <f>IF(Y10=AZ10,1,0)</f>
        <v>0</v>
      </c>
      <c r="BZ10">
        <f>IF(Z10=BA10,1,0)</f>
        <v>1</v>
      </c>
      <c r="CA10">
        <f>IF(AA10=BB10,1,0)</f>
        <v>1</v>
      </c>
      <c r="CB10">
        <f>IF(AB10=BC10,1,0)</f>
        <v>1</v>
      </c>
      <c r="CC10">
        <f t="shared" si="0"/>
        <v>16</v>
      </c>
    </row>
    <row r="11" spans="1:81" ht="12.75">
      <c r="A11" t="s">
        <v>201</v>
      </c>
      <c r="B11" s="1">
        <v>38279</v>
      </c>
      <c r="C11" s="2">
        <v>0.5701504629629629</v>
      </c>
      <c r="D11" t="s">
        <v>99</v>
      </c>
      <c r="E11">
        <v>18</v>
      </c>
      <c r="F11" t="s">
        <v>64</v>
      </c>
      <c r="G11">
        <v>14</v>
      </c>
      <c r="H11">
        <v>-1</v>
      </c>
      <c r="I11">
        <v>1</v>
      </c>
      <c r="J11" s="3">
        <v>1</v>
      </c>
      <c r="K11">
        <v>1</v>
      </c>
      <c r="L11">
        <v>-1</v>
      </c>
      <c r="M11">
        <v>-1</v>
      </c>
      <c r="N11">
        <v>-1</v>
      </c>
      <c r="O11">
        <v>1</v>
      </c>
      <c r="P11">
        <v>1</v>
      </c>
      <c r="Q11">
        <v>1</v>
      </c>
      <c r="R11">
        <v>1</v>
      </c>
      <c r="S11">
        <v>-1</v>
      </c>
      <c r="T11">
        <v>1</v>
      </c>
      <c r="U11">
        <v>-1</v>
      </c>
      <c r="V11">
        <v>1</v>
      </c>
      <c r="W11">
        <v>1</v>
      </c>
      <c r="X11">
        <v>1</v>
      </c>
      <c r="Y11">
        <v>-1</v>
      </c>
      <c r="Z11">
        <v>-1</v>
      </c>
      <c r="AA11">
        <v>1</v>
      </c>
      <c r="AB11">
        <v>-1</v>
      </c>
      <c r="AC11" s="1">
        <v>38279</v>
      </c>
      <c r="AD11" s="2">
        <v>0.6492939814814814</v>
      </c>
      <c r="AE11" t="s">
        <v>99</v>
      </c>
      <c r="AF11">
        <v>18</v>
      </c>
      <c r="AG11" t="s">
        <v>64</v>
      </c>
      <c r="AH11">
        <v>14</v>
      </c>
      <c r="AI11">
        <v>1</v>
      </c>
      <c r="AJ11">
        <v>1</v>
      </c>
      <c r="AK11">
        <v>-1</v>
      </c>
      <c r="AL11">
        <v>1</v>
      </c>
      <c r="AM11">
        <v>-1</v>
      </c>
      <c r="AN11">
        <v>1</v>
      </c>
      <c r="AO11">
        <v>-1</v>
      </c>
      <c r="AP11">
        <v>1</v>
      </c>
      <c r="AQ11">
        <v>-1</v>
      </c>
      <c r="AR11">
        <v>1</v>
      </c>
      <c r="AS11">
        <v>1</v>
      </c>
      <c r="AT11">
        <v>1</v>
      </c>
      <c r="AU11">
        <v>1</v>
      </c>
      <c r="AV11">
        <v>-1</v>
      </c>
      <c r="AW11">
        <v>1</v>
      </c>
      <c r="AX11">
        <v>1</v>
      </c>
      <c r="AY11">
        <v>-1</v>
      </c>
      <c r="AZ11">
        <v>1</v>
      </c>
      <c r="BA11">
        <v>1</v>
      </c>
      <c r="BB11">
        <v>1</v>
      </c>
      <c r="BC11">
        <v>1</v>
      </c>
      <c r="BD11" t="s">
        <v>38</v>
      </c>
      <c r="BE11" t="s">
        <v>38</v>
      </c>
      <c r="BF11" t="s">
        <v>38</v>
      </c>
      <c r="BG11" t="s">
        <v>63</v>
      </c>
      <c r="BH11">
        <f>IF(H11=AI11,1,0)</f>
        <v>0</v>
      </c>
      <c r="BI11">
        <f>IF(I11=AJ11,1,0)</f>
        <v>1</v>
      </c>
      <c r="BJ11">
        <f>IF(J11=AK11,1,0)</f>
        <v>0</v>
      </c>
      <c r="BK11">
        <f>IF(K11=AL11,1,0)</f>
        <v>1</v>
      </c>
      <c r="BL11">
        <f>IF(L11=AM11,1,0)</f>
        <v>1</v>
      </c>
      <c r="BM11">
        <f>IF(M11=AN11,1,0)</f>
        <v>0</v>
      </c>
      <c r="BN11">
        <f>IF(N11=AO11,1,0)</f>
        <v>1</v>
      </c>
      <c r="BO11">
        <f>IF(O11=AP11,1,0)</f>
        <v>1</v>
      </c>
      <c r="BP11">
        <f>IF(P11=AQ11,1,0)</f>
        <v>0</v>
      </c>
      <c r="BQ11">
        <f>IF(Q11=AR11,1,0)</f>
        <v>1</v>
      </c>
      <c r="BR11">
        <f>IF(R11=AS11,1,0)</f>
        <v>1</v>
      </c>
      <c r="BS11">
        <f>IF(S11=AT11,1,0)</f>
        <v>0</v>
      </c>
      <c r="BT11">
        <f>IF(T11=AU11,1,0)</f>
        <v>1</v>
      </c>
      <c r="BU11">
        <f>IF(U11=AV11,1,0)</f>
        <v>1</v>
      </c>
      <c r="BV11">
        <f>IF(V11=AW11,1,0)</f>
        <v>1</v>
      </c>
      <c r="BW11">
        <f>IF(W11=AX11,1,0)</f>
        <v>1</v>
      </c>
      <c r="BX11">
        <f>IF(X11=AY11,1,0)</f>
        <v>0</v>
      </c>
      <c r="BY11">
        <f>IF(Y11=AZ11,1,0)</f>
        <v>0</v>
      </c>
      <c r="BZ11">
        <f>IF(Z11=BA11,1,0)</f>
        <v>0</v>
      </c>
      <c r="CA11">
        <f>IF(AA11=BB11,1,0)</f>
        <v>1</v>
      </c>
      <c r="CB11">
        <f>IF(AB11=BC11,1,0)</f>
        <v>0</v>
      </c>
      <c r="CC11">
        <f t="shared" si="0"/>
        <v>12</v>
      </c>
    </row>
    <row r="12" spans="1:81" ht="12.75">
      <c r="A12" t="s">
        <v>201</v>
      </c>
      <c r="B12" s="1">
        <v>38279</v>
      </c>
      <c r="C12" s="2">
        <v>0.6477199074074075</v>
      </c>
      <c r="D12" t="s">
        <v>65</v>
      </c>
      <c r="E12">
        <v>18</v>
      </c>
      <c r="F12" t="s">
        <v>66</v>
      </c>
      <c r="G12">
        <v>13</v>
      </c>
      <c r="H12">
        <v>-1</v>
      </c>
      <c r="I12">
        <v>-1</v>
      </c>
      <c r="J12">
        <v>-1</v>
      </c>
      <c r="K12">
        <v>1</v>
      </c>
      <c r="L12">
        <v>1</v>
      </c>
      <c r="M12">
        <v>1</v>
      </c>
      <c r="N12">
        <v>1</v>
      </c>
      <c r="O12">
        <v>1</v>
      </c>
      <c r="P12">
        <v>-1</v>
      </c>
      <c r="Q12">
        <v>-1</v>
      </c>
      <c r="R12">
        <v>-1</v>
      </c>
      <c r="S12">
        <v>-1</v>
      </c>
      <c r="T12">
        <v>-1</v>
      </c>
      <c r="U12">
        <v>-1</v>
      </c>
      <c r="V12">
        <v>-1</v>
      </c>
      <c r="W12">
        <v>1</v>
      </c>
      <c r="X12">
        <v>1</v>
      </c>
      <c r="Y12">
        <v>-1</v>
      </c>
      <c r="Z12">
        <v>-1</v>
      </c>
      <c r="AA12">
        <v>1</v>
      </c>
      <c r="AB12">
        <v>-1</v>
      </c>
      <c r="AC12" s="1">
        <v>38279</v>
      </c>
      <c r="AD12" s="2">
        <v>0.6914814814814815</v>
      </c>
      <c r="AE12" t="s">
        <v>65</v>
      </c>
      <c r="AF12">
        <v>18</v>
      </c>
      <c r="AG12" t="s">
        <v>66</v>
      </c>
      <c r="AH12">
        <v>13</v>
      </c>
      <c r="AI12">
        <v>-1</v>
      </c>
      <c r="AJ12">
        <v>-1</v>
      </c>
      <c r="AK12">
        <v>-1</v>
      </c>
      <c r="AL12">
        <v>1</v>
      </c>
      <c r="AM12">
        <v>1</v>
      </c>
      <c r="AN12">
        <v>-1</v>
      </c>
      <c r="AO12">
        <v>-1</v>
      </c>
      <c r="AP12">
        <v>-1</v>
      </c>
      <c r="AQ12">
        <v>-1</v>
      </c>
      <c r="AR12">
        <v>-1</v>
      </c>
      <c r="AS12">
        <v>-1</v>
      </c>
      <c r="AT12">
        <v>1</v>
      </c>
      <c r="AU12">
        <v>1</v>
      </c>
      <c r="AV12">
        <v>-1</v>
      </c>
      <c r="AW12">
        <v>1</v>
      </c>
      <c r="AX12">
        <v>1</v>
      </c>
      <c r="AY12">
        <v>-1</v>
      </c>
      <c r="AZ12">
        <v>-1</v>
      </c>
      <c r="BA12">
        <v>-1</v>
      </c>
      <c r="BB12">
        <v>1</v>
      </c>
      <c r="BC12">
        <v>-1</v>
      </c>
      <c r="BD12" t="s">
        <v>38</v>
      </c>
      <c r="BE12" t="s">
        <v>38</v>
      </c>
      <c r="BF12" t="s">
        <v>38</v>
      </c>
      <c r="BG12" t="s">
        <v>63</v>
      </c>
      <c r="BH12">
        <f>IF(H12=AI12,1,0)</f>
        <v>1</v>
      </c>
      <c r="BI12">
        <f>IF(I12=AJ12,1,0)</f>
        <v>1</v>
      </c>
      <c r="BJ12">
        <f>IF(J12=AK12,1,0)</f>
        <v>1</v>
      </c>
      <c r="BK12">
        <f>IF(K12=AL12,1,0)</f>
        <v>1</v>
      </c>
      <c r="BL12">
        <f>IF(L12=AM12,1,0)</f>
        <v>1</v>
      </c>
      <c r="BM12">
        <f>IF(M12=AN12,1,0)</f>
        <v>0</v>
      </c>
      <c r="BN12">
        <f>IF(N12=AO12,1,0)</f>
        <v>0</v>
      </c>
      <c r="BO12">
        <f>IF(O12=AP12,1,0)</f>
        <v>0</v>
      </c>
      <c r="BP12">
        <f>IF(P12=AQ12,1,0)</f>
        <v>1</v>
      </c>
      <c r="BQ12">
        <f>IF(Q12=AR12,1,0)</f>
        <v>1</v>
      </c>
      <c r="BR12">
        <f>IF(R12=AS12,1,0)</f>
        <v>1</v>
      </c>
      <c r="BS12">
        <f>IF(S12=AT12,1,0)</f>
        <v>0</v>
      </c>
      <c r="BT12">
        <f>IF(T12=AU12,1,0)</f>
        <v>0</v>
      </c>
      <c r="BU12">
        <f>IF(U12=AV12,1,0)</f>
        <v>1</v>
      </c>
      <c r="BV12">
        <f>IF(V12=AW12,1,0)</f>
        <v>0</v>
      </c>
      <c r="BW12">
        <f>IF(W12=AX12,1,0)</f>
        <v>1</v>
      </c>
      <c r="BX12">
        <f>IF(X12=AY12,1,0)</f>
        <v>0</v>
      </c>
      <c r="BY12">
        <f>IF(Y12=AZ12,1,0)</f>
        <v>1</v>
      </c>
      <c r="BZ12">
        <f>IF(Z12=BA12,1,0)</f>
        <v>1</v>
      </c>
      <c r="CA12">
        <f>IF(AA12=BB12,1,0)</f>
        <v>1</v>
      </c>
      <c r="CB12">
        <f>IF(AB12=BC12,1,0)</f>
        <v>1</v>
      </c>
      <c r="CC12">
        <f t="shared" si="0"/>
        <v>14</v>
      </c>
    </row>
    <row r="13" spans="1:81" ht="12.75">
      <c r="A13" t="s">
        <v>201</v>
      </c>
      <c r="B13" s="1">
        <v>38279</v>
      </c>
      <c r="C13" s="2">
        <v>0.657962962962963</v>
      </c>
      <c r="D13" t="s">
        <v>65</v>
      </c>
      <c r="E13">
        <v>20</v>
      </c>
      <c r="F13" t="s">
        <v>64</v>
      </c>
      <c r="G13">
        <v>15</v>
      </c>
      <c r="H13">
        <v>1</v>
      </c>
      <c r="I13">
        <v>-1</v>
      </c>
      <c r="J13">
        <v>-1</v>
      </c>
      <c r="K13" s="3">
        <v>-1</v>
      </c>
      <c r="L13">
        <v>-1</v>
      </c>
      <c r="M13">
        <v>1</v>
      </c>
      <c r="N13">
        <v>1</v>
      </c>
      <c r="O13">
        <v>1</v>
      </c>
      <c r="P13">
        <v>1</v>
      </c>
      <c r="Q13">
        <v>1</v>
      </c>
      <c r="R13">
        <v>-1</v>
      </c>
      <c r="S13">
        <v>-1</v>
      </c>
      <c r="T13">
        <v>-1</v>
      </c>
      <c r="U13">
        <v>1</v>
      </c>
      <c r="V13">
        <v>1</v>
      </c>
      <c r="W13">
        <v>1</v>
      </c>
      <c r="X13">
        <v>1</v>
      </c>
      <c r="Y13">
        <v>-1</v>
      </c>
      <c r="Z13">
        <v>-1</v>
      </c>
      <c r="AA13">
        <v>-1</v>
      </c>
      <c r="AB13">
        <v>1</v>
      </c>
      <c r="AC13" s="1">
        <v>38279</v>
      </c>
      <c r="AD13" s="2">
        <v>0.6697569444444444</v>
      </c>
      <c r="AE13" t="s">
        <v>65</v>
      </c>
      <c r="AF13">
        <v>20</v>
      </c>
      <c r="AG13" t="s">
        <v>64</v>
      </c>
      <c r="AH13">
        <v>15</v>
      </c>
      <c r="AI13">
        <v>-1</v>
      </c>
      <c r="AJ13">
        <v>-1</v>
      </c>
      <c r="AK13">
        <v>-1</v>
      </c>
      <c r="AL13">
        <v>1</v>
      </c>
      <c r="AM13">
        <v>-1</v>
      </c>
      <c r="AN13">
        <v>1</v>
      </c>
      <c r="AO13">
        <v>1</v>
      </c>
      <c r="AP13">
        <v>1</v>
      </c>
      <c r="AQ13">
        <v>-1</v>
      </c>
      <c r="AR13">
        <v>1</v>
      </c>
      <c r="AS13">
        <v>-1</v>
      </c>
      <c r="AT13">
        <v>1</v>
      </c>
      <c r="AU13">
        <v>-1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-1</v>
      </c>
      <c r="BB13">
        <v>-1</v>
      </c>
      <c r="BC13">
        <v>1</v>
      </c>
      <c r="BD13" t="s">
        <v>38</v>
      </c>
      <c r="BE13" t="s">
        <v>38</v>
      </c>
      <c r="BF13" t="s">
        <v>38</v>
      </c>
      <c r="BG13" t="s">
        <v>63</v>
      </c>
      <c r="BH13">
        <f>IF(H13=AI13,1,0)</f>
        <v>0</v>
      </c>
      <c r="BI13">
        <f>IF(I13=AJ13,1,0)</f>
        <v>1</v>
      </c>
      <c r="BJ13">
        <f>IF(J13=AK13,1,0)</f>
        <v>1</v>
      </c>
      <c r="BK13">
        <f>IF(K13=AL13,1,0)</f>
        <v>0</v>
      </c>
      <c r="BL13">
        <f>IF(L13=AM13,1,0)</f>
        <v>1</v>
      </c>
      <c r="BM13">
        <f>IF(M13=AN13,1,0)</f>
        <v>1</v>
      </c>
      <c r="BN13">
        <f>IF(N13=AO13,1,0)</f>
        <v>1</v>
      </c>
      <c r="BO13">
        <f>IF(O13=AP13,1,0)</f>
        <v>1</v>
      </c>
      <c r="BP13">
        <f>IF(P13=AQ13,1,0)</f>
        <v>0</v>
      </c>
      <c r="BQ13">
        <f>IF(Q13=AR13,1,0)</f>
        <v>1</v>
      </c>
      <c r="BR13">
        <f>IF(R13=AS13,1,0)</f>
        <v>1</v>
      </c>
      <c r="BS13">
        <f>IF(S13=AT13,1,0)</f>
        <v>0</v>
      </c>
      <c r="BT13">
        <f>IF(T13=AU13,1,0)</f>
        <v>1</v>
      </c>
      <c r="BU13">
        <f>IF(U13=AV13,1,0)</f>
        <v>1</v>
      </c>
      <c r="BV13">
        <f>IF(V13=AW13,1,0)</f>
        <v>1</v>
      </c>
      <c r="BW13">
        <f>IF(W13=AX13,1,0)</f>
        <v>1</v>
      </c>
      <c r="BX13">
        <f>IF(X13=AY13,1,0)</f>
        <v>1</v>
      </c>
      <c r="BY13">
        <f>IF(Y13=AZ13,1,0)</f>
        <v>0</v>
      </c>
      <c r="BZ13">
        <f>IF(Z13=BA13,1,0)</f>
        <v>1</v>
      </c>
      <c r="CA13">
        <f>IF(AA13=BB13,1,0)</f>
        <v>1</v>
      </c>
      <c r="CB13">
        <f>IF(AB13=BC13,1,0)</f>
        <v>1</v>
      </c>
      <c r="CC13">
        <f t="shared" si="0"/>
        <v>16</v>
      </c>
    </row>
    <row r="14" spans="1:81" ht="12.75">
      <c r="A14" t="s">
        <v>201</v>
      </c>
      <c r="B14" s="1">
        <v>38279</v>
      </c>
      <c r="C14" s="2">
        <v>0.6757407407407406</v>
      </c>
      <c r="D14" t="s">
        <v>65</v>
      </c>
      <c r="E14">
        <v>19</v>
      </c>
      <c r="F14" t="s">
        <v>64</v>
      </c>
      <c r="G14">
        <v>15</v>
      </c>
      <c r="H14">
        <v>1</v>
      </c>
      <c r="I14">
        <v>1</v>
      </c>
      <c r="J14">
        <v>-1</v>
      </c>
      <c r="K14">
        <v>1</v>
      </c>
      <c r="L14">
        <v>-1</v>
      </c>
      <c r="M14">
        <v>1</v>
      </c>
      <c r="N14">
        <v>1</v>
      </c>
      <c r="O14">
        <v>1</v>
      </c>
      <c r="P14">
        <v>1</v>
      </c>
      <c r="Q14">
        <v>1</v>
      </c>
      <c r="R14">
        <v>-1</v>
      </c>
      <c r="S14">
        <v>-1</v>
      </c>
      <c r="T14">
        <v>1</v>
      </c>
      <c r="U14">
        <v>1</v>
      </c>
      <c r="V14">
        <v>-1</v>
      </c>
      <c r="W14">
        <v>-1</v>
      </c>
      <c r="X14">
        <v>-1</v>
      </c>
      <c r="Y14">
        <v>-1</v>
      </c>
      <c r="Z14">
        <v>1</v>
      </c>
      <c r="AA14">
        <v>-1</v>
      </c>
      <c r="AB14">
        <v>1</v>
      </c>
      <c r="AC14" s="1">
        <v>38279</v>
      </c>
      <c r="AD14" s="2">
        <v>0.6816898148148148</v>
      </c>
      <c r="AE14" t="s">
        <v>65</v>
      </c>
      <c r="AF14">
        <v>19</v>
      </c>
      <c r="AG14" t="s">
        <v>64</v>
      </c>
      <c r="AH14">
        <v>15</v>
      </c>
      <c r="AI14">
        <v>1</v>
      </c>
      <c r="AJ14">
        <v>-1</v>
      </c>
      <c r="AK14">
        <v>-1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-1</v>
      </c>
      <c r="AR14">
        <v>-1</v>
      </c>
      <c r="AS14">
        <v>1</v>
      </c>
      <c r="AT14">
        <v>-1</v>
      </c>
      <c r="AU14">
        <v>1</v>
      </c>
      <c r="AV14">
        <v>1</v>
      </c>
      <c r="AW14">
        <v>1</v>
      </c>
      <c r="AX14">
        <v>-1</v>
      </c>
      <c r="AY14">
        <v>1</v>
      </c>
      <c r="AZ14">
        <v>1</v>
      </c>
      <c r="BA14">
        <v>-1</v>
      </c>
      <c r="BB14">
        <v>1</v>
      </c>
      <c r="BC14">
        <v>1</v>
      </c>
      <c r="BD14" t="s">
        <v>38</v>
      </c>
      <c r="BE14" t="s">
        <v>38</v>
      </c>
      <c r="BF14" t="s">
        <v>38</v>
      </c>
      <c r="BG14" t="s">
        <v>61</v>
      </c>
      <c r="BH14">
        <f>IF(H14=AI14,1,0)</f>
        <v>1</v>
      </c>
      <c r="BI14">
        <f>IF(I14=AJ14,1,0)</f>
        <v>0</v>
      </c>
      <c r="BJ14">
        <f>IF(J14=AK14,1,0)</f>
        <v>1</v>
      </c>
      <c r="BK14">
        <f>IF(K14=AL14,1,0)</f>
        <v>1</v>
      </c>
      <c r="BL14">
        <f>IF(L14=AM14,1,0)</f>
        <v>0</v>
      </c>
      <c r="BM14">
        <f>IF(M14=AN14,1,0)</f>
        <v>1</v>
      </c>
      <c r="BN14">
        <f>IF(N14=AO14,1,0)</f>
        <v>1</v>
      </c>
      <c r="BO14">
        <f>IF(O14=AP14,1,0)</f>
        <v>1</v>
      </c>
      <c r="BP14">
        <f>IF(P14=AQ14,1,0)</f>
        <v>0</v>
      </c>
      <c r="BQ14">
        <f>IF(Q14=AR14,1,0)</f>
        <v>0</v>
      </c>
      <c r="BR14">
        <f>IF(R14=AS14,1,0)</f>
        <v>0</v>
      </c>
      <c r="BS14">
        <f>IF(S14=AT14,1,0)</f>
        <v>1</v>
      </c>
      <c r="BT14">
        <f>IF(T14=AU14,1,0)</f>
        <v>1</v>
      </c>
      <c r="BU14">
        <f>IF(U14=AV14,1,0)</f>
        <v>1</v>
      </c>
      <c r="BV14">
        <f>IF(V14=AW14,1,0)</f>
        <v>0</v>
      </c>
      <c r="BW14">
        <f>IF(W14=AX14,1,0)</f>
        <v>1</v>
      </c>
      <c r="BX14">
        <f>IF(X14=AY14,1,0)</f>
        <v>0</v>
      </c>
      <c r="BY14">
        <f>IF(Y14=AZ14,1,0)</f>
        <v>0</v>
      </c>
      <c r="BZ14">
        <f>IF(Z14=BA14,1,0)</f>
        <v>0</v>
      </c>
      <c r="CA14">
        <f>IF(AA14=BB14,1,0)</f>
        <v>0</v>
      </c>
      <c r="CB14">
        <f>IF(AB14=BC14,1,0)</f>
        <v>1</v>
      </c>
      <c r="CC14">
        <f t="shared" si="0"/>
        <v>11</v>
      </c>
    </row>
    <row r="15" spans="1:81" ht="12.75">
      <c r="A15" t="s">
        <v>201</v>
      </c>
      <c r="B15" s="1">
        <v>38279</v>
      </c>
      <c r="C15" s="2">
        <v>0.6765277777777778</v>
      </c>
      <c r="D15" t="s">
        <v>65</v>
      </c>
      <c r="E15">
        <v>18</v>
      </c>
      <c r="F15" t="s">
        <v>64</v>
      </c>
      <c r="G15">
        <v>13</v>
      </c>
      <c r="H15">
        <v>1</v>
      </c>
      <c r="I15">
        <v>-1</v>
      </c>
      <c r="J15">
        <v>-1</v>
      </c>
      <c r="K15">
        <v>1</v>
      </c>
      <c r="L15">
        <v>-1</v>
      </c>
      <c r="M15">
        <v>-1</v>
      </c>
      <c r="N15">
        <v>-1</v>
      </c>
      <c r="O15">
        <v>1</v>
      </c>
      <c r="P15">
        <v>-1</v>
      </c>
      <c r="Q15">
        <v>1</v>
      </c>
      <c r="R15">
        <v>-1</v>
      </c>
      <c r="S15">
        <v>1</v>
      </c>
      <c r="T15">
        <v>-1</v>
      </c>
      <c r="U15">
        <v>1</v>
      </c>
      <c r="V15">
        <v>1</v>
      </c>
      <c r="W15">
        <v>-1</v>
      </c>
      <c r="X15">
        <v>-1</v>
      </c>
      <c r="Y15">
        <v>1</v>
      </c>
      <c r="Z15">
        <v>-1</v>
      </c>
      <c r="AA15">
        <v>-1</v>
      </c>
      <c r="AB15">
        <v>-1</v>
      </c>
      <c r="AC15" s="1">
        <v>38279</v>
      </c>
      <c r="AD15" s="2">
        <v>0.6909259259259258</v>
      </c>
      <c r="AE15" t="s">
        <v>65</v>
      </c>
      <c r="AF15">
        <v>18</v>
      </c>
      <c r="AG15" t="s">
        <v>64</v>
      </c>
      <c r="AH15">
        <v>13</v>
      </c>
      <c r="AI15">
        <v>-1</v>
      </c>
      <c r="AJ15">
        <v>-1</v>
      </c>
      <c r="AK15">
        <v>-1</v>
      </c>
      <c r="AL15">
        <v>1</v>
      </c>
      <c r="AM15">
        <v>-1</v>
      </c>
      <c r="AN15">
        <v>-1</v>
      </c>
      <c r="AO15">
        <v>-1</v>
      </c>
      <c r="AP15">
        <v>-1</v>
      </c>
      <c r="AQ15">
        <v>-1</v>
      </c>
      <c r="AR15">
        <v>1</v>
      </c>
      <c r="AS15">
        <v>-1</v>
      </c>
      <c r="AT15">
        <v>-1</v>
      </c>
      <c r="AU15">
        <v>1</v>
      </c>
      <c r="AV15">
        <v>-1</v>
      </c>
      <c r="AW15">
        <v>-1</v>
      </c>
      <c r="AX15">
        <v>1</v>
      </c>
      <c r="AY15">
        <v>-1</v>
      </c>
      <c r="AZ15">
        <v>-1</v>
      </c>
      <c r="BA15">
        <v>-1</v>
      </c>
      <c r="BB15">
        <v>-1</v>
      </c>
      <c r="BC15">
        <v>-1</v>
      </c>
      <c r="BD15" t="s">
        <v>38</v>
      </c>
      <c r="BE15" t="s">
        <v>38</v>
      </c>
      <c r="BF15" t="s">
        <v>38</v>
      </c>
      <c r="BG15" t="s">
        <v>61</v>
      </c>
      <c r="BH15">
        <f>IF(H15=AI15,1,0)</f>
        <v>0</v>
      </c>
      <c r="BI15">
        <f>IF(I15=AJ15,1,0)</f>
        <v>1</v>
      </c>
      <c r="BJ15">
        <f>IF(J15=AK15,1,0)</f>
        <v>1</v>
      </c>
      <c r="BK15">
        <f>IF(K15=AL15,1,0)</f>
        <v>1</v>
      </c>
      <c r="BL15">
        <f>IF(L15=AM15,1,0)</f>
        <v>1</v>
      </c>
      <c r="BM15">
        <f>IF(M15=AN15,1,0)</f>
        <v>1</v>
      </c>
      <c r="BN15">
        <f>IF(N15=AO15,1,0)</f>
        <v>1</v>
      </c>
      <c r="BO15">
        <f>IF(O15=AP15,1,0)</f>
        <v>0</v>
      </c>
      <c r="BP15">
        <f>IF(P15=AQ15,1,0)</f>
        <v>1</v>
      </c>
      <c r="BQ15">
        <f>IF(Q15=AR15,1,0)</f>
        <v>1</v>
      </c>
      <c r="BR15">
        <f>IF(R15=AS15,1,0)</f>
        <v>1</v>
      </c>
      <c r="BS15">
        <f>IF(S15=AT15,1,0)</f>
        <v>0</v>
      </c>
      <c r="BT15">
        <f>IF(T15=AU15,1,0)</f>
        <v>0</v>
      </c>
      <c r="BU15">
        <f>IF(U15=AV15,1,0)</f>
        <v>0</v>
      </c>
      <c r="BV15">
        <f>IF(V15=AW15,1,0)</f>
        <v>0</v>
      </c>
      <c r="BW15">
        <f>IF(W15=AX15,1,0)</f>
        <v>0</v>
      </c>
      <c r="BX15">
        <f>IF(X15=AY15,1,0)</f>
        <v>1</v>
      </c>
      <c r="BY15">
        <f>IF(Y15=AZ15,1,0)</f>
        <v>0</v>
      </c>
      <c r="BZ15">
        <f>IF(Z15=BA15,1,0)</f>
        <v>1</v>
      </c>
      <c r="CA15">
        <f>IF(AA15=BB15,1,0)</f>
        <v>1</v>
      </c>
      <c r="CB15">
        <f>IF(AB15=BC15,1,0)</f>
        <v>1</v>
      </c>
      <c r="CC15">
        <f t="shared" si="0"/>
        <v>13</v>
      </c>
    </row>
    <row r="16" spans="1:81" ht="12.75">
      <c r="A16" t="s">
        <v>201</v>
      </c>
      <c r="B16" s="1">
        <v>38279</v>
      </c>
      <c r="C16" s="2">
        <v>0.6765625</v>
      </c>
      <c r="D16" t="s">
        <v>65</v>
      </c>
      <c r="E16">
        <v>19</v>
      </c>
      <c r="F16" t="s">
        <v>64</v>
      </c>
      <c r="G16">
        <v>14</v>
      </c>
      <c r="H16">
        <v>1</v>
      </c>
      <c r="I16">
        <v>1</v>
      </c>
      <c r="J16">
        <v>-1</v>
      </c>
      <c r="K16">
        <v>1</v>
      </c>
      <c r="L16">
        <v>-1</v>
      </c>
      <c r="M16">
        <v>1</v>
      </c>
      <c r="N16">
        <v>-1</v>
      </c>
      <c r="O16">
        <v>1</v>
      </c>
      <c r="P16">
        <v>-1</v>
      </c>
      <c r="Q16">
        <v>-1</v>
      </c>
      <c r="R16">
        <v>-1</v>
      </c>
      <c r="S16">
        <v>1</v>
      </c>
      <c r="T16">
        <v>1</v>
      </c>
      <c r="U16">
        <v>-1</v>
      </c>
      <c r="V16">
        <v>1</v>
      </c>
      <c r="W16">
        <v>1</v>
      </c>
      <c r="X16">
        <v>1</v>
      </c>
      <c r="Y16">
        <v>1</v>
      </c>
      <c r="Z16">
        <v>-1</v>
      </c>
      <c r="AA16">
        <v>1</v>
      </c>
      <c r="AB16">
        <v>1</v>
      </c>
      <c r="AC16" s="1">
        <v>38279</v>
      </c>
      <c r="AD16" s="2">
        <v>0.687048611111111</v>
      </c>
      <c r="AE16" t="s">
        <v>65</v>
      </c>
      <c r="AF16">
        <v>19</v>
      </c>
      <c r="AG16" t="s">
        <v>64</v>
      </c>
      <c r="AH16">
        <v>14</v>
      </c>
      <c r="AI16">
        <v>-1</v>
      </c>
      <c r="AJ16">
        <v>1</v>
      </c>
      <c r="AK16">
        <v>-1</v>
      </c>
      <c r="AL16">
        <v>1</v>
      </c>
      <c r="AM16">
        <v>-1</v>
      </c>
      <c r="AN16">
        <v>-1</v>
      </c>
      <c r="AO16">
        <v>-1</v>
      </c>
      <c r="AP16">
        <v>1</v>
      </c>
      <c r="AQ16">
        <v>1</v>
      </c>
      <c r="AR16">
        <v>-1</v>
      </c>
      <c r="AS16">
        <v>-1</v>
      </c>
      <c r="AT16">
        <v>-1</v>
      </c>
      <c r="AU16">
        <v>1</v>
      </c>
      <c r="AV16">
        <v>1</v>
      </c>
      <c r="AW16">
        <v>-1</v>
      </c>
      <c r="AX16">
        <v>1</v>
      </c>
      <c r="AY16">
        <v>-1</v>
      </c>
      <c r="AZ16">
        <v>-1</v>
      </c>
      <c r="BA16">
        <v>-1</v>
      </c>
      <c r="BB16">
        <v>1</v>
      </c>
      <c r="BC16">
        <v>1</v>
      </c>
      <c r="BD16" t="s">
        <v>38</v>
      </c>
      <c r="BE16" t="s">
        <v>38</v>
      </c>
      <c r="BF16" t="s">
        <v>38</v>
      </c>
      <c r="BG16" t="s">
        <v>61</v>
      </c>
      <c r="BH16">
        <f>IF(H16=AI16,1,0)</f>
        <v>0</v>
      </c>
      <c r="BI16">
        <f>IF(I16=AJ16,1,0)</f>
        <v>1</v>
      </c>
      <c r="BJ16">
        <f>IF(J16=AK16,1,0)</f>
        <v>1</v>
      </c>
      <c r="BK16">
        <f>IF(K16=AL16,1,0)</f>
        <v>1</v>
      </c>
      <c r="BL16">
        <f>IF(L16=AM16,1,0)</f>
        <v>1</v>
      </c>
      <c r="BM16">
        <f>IF(M16=AN16,1,0)</f>
        <v>0</v>
      </c>
      <c r="BN16">
        <f>IF(N16=AO16,1,0)</f>
        <v>1</v>
      </c>
      <c r="BO16">
        <f>IF(O16=AP16,1,0)</f>
        <v>1</v>
      </c>
      <c r="BP16">
        <f>IF(P16=AQ16,1,0)</f>
        <v>0</v>
      </c>
      <c r="BQ16">
        <f>IF(Q16=AR16,1,0)</f>
        <v>1</v>
      </c>
      <c r="BR16">
        <f>IF(R16=AS16,1,0)</f>
        <v>1</v>
      </c>
      <c r="BS16">
        <f>IF(S16=AT16,1,0)</f>
        <v>0</v>
      </c>
      <c r="BT16">
        <f>IF(T16=AU16,1,0)</f>
        <v>1</v>
      </c>
      <c r="BU16">
        <f>IF(U16=AV16,1,0)</f>
        <v>0</v>
      </c>
      <c r="BV16">
        <f>IF(V16=AW16,1,0)</f>
        <v>0</v>
      </c>
      <c r="BW16">
        <f>IF(W16=AX16,1,0)</f>
        <v>1</v>
      </c>
      <c r="BX16">
        <f>IF(X16=AY16,1,0)</f>
        <v>0</v>
      </c>
      <c r="BY16">
        <f>IF(Y16=AZ16,1,0)</f>
        <v>0</v>
      </c>
      <c r="BZ16">
        <f>IF(Z16=BA16,1,0)</f>
        <v>1</v>
      </c>
      <c r="CA16">
        <f>IF(AA16=BB16,1,0)</f>
        <v>1</v>
      </c>
      <c r="CB16">
        <f>IF(AB16=BC16,1,0)</f>
        <v>1</v>
      </c>
      <c r="CC16">
        <f t="shared" si="0"/>
        <v>13</v>
      </c>
    </row>
    <row r="17" spans="1:81" ht="12.75">
      <c r="A17" t="s">
        <v>201</v>
      </c>
      <c r="B17" s="1">
        <v>38279</v>
      </c>
      <c r="C17" s="2">
        <v>0.6785995370370371</v>
      </c>
      <c r="D17" t="s">
        <v>99</v>
      </c>
      <c r="E17">
        <v>18</v>
      </c>
      <c r="F17" t="s">
        <v>64</v>
      </c>
      <c r="G17">
        <v>13</v>
      </c>
      <c r="H17">
        <v>-1</v>
      </c>
      <c r="I17">
        <v>-1</v>
      </c>
      <c r="J17">
        <v>-1</v>
      </c>
      <c r="K17" s="3">
        <v>-1</v>
      </c>
      <c r="L17">
        <v>-1</v>
      </c>
      <c r="M17">
        <v>1</v>
      </c>
      <c r="N17">
        <v>1</v>
      </c>
      <c r="O17">
        <v>-1</v>
      </c>
      <c r="P17">
        <v>-1</v>
      </c>
      <c r="Q17">
        <v>-1</v>
      </c>
      <c r="R17">
        <v>1</v>
      </c>
      <c r="S17">
        <v>1</v>
      </c>
      <c r="T17">
        <v>-1</v>
      </c>
      <c r="U17">
        <v>-1</v>
      </c>
      <c r="V17">
        <v>1</v>
      </c>
      <c r="W17">
        <v>-1</v>
      </c>
      <c r="X17">
        <v>1</v>
      </c>
      <c r="Y17">
        <v>-1</v>
      </c>
      <c r="Z17">
        <v>1</v>
      </c>
      <c r="AA17">
        <v>1</v>
      </c>
      <c r="AB17">
        <v>-1</v>
      </c>
      <c r="AC17" s="1">
        <v>38279</v>
      </c>
      <c r="AD17" s="2">
        <v>0.689988425925926</v>
      </c>
      <c r="AE17" t="s">
        <v>99</v>
      </c>
      <c r="AF17">
        <v>18</v>
      </c>
      <c r="AG17" t="s">
        <v>64</v>
      </c>
      <c r="AH17">
        <v>13</v>
      </c>
      <c r="AI17">
        <v>-1</v>
      </c>
      <c r="AJ17">
        <v>1</v>
      </c>
      <c r="AK17">
        <v>-1</v>
      </c>
      <c r="AL17">
        <v>1</v>
      </c>
      <c r="AM17">
        <v>-1</v>
      </c>
      <c r="AN17">
        <v>-1</v>
      </c>
      <c r="AO17">
        <v>1</v>
      </c>
      <c r="AP17">
        <v>-1</v>
      </c>
      <c r="AQ17">
        <v>-1</v>
      </c>
      <c r="AR17">
        <v>-1</v>
      </c>
      <c r="AS17">
        <v>-1</v>
      </c>
      <c r="AT17">
        <v>-1</v>
      </c>
      <c r="AU17">
        <v>-1</v>
      </c>
      <c r="AV17">
        <v>-1</v>
      </c>
      <c r="AW17">
        <v>-1</v>
      </c>
      <c r="AX17">
        <v>-1</v>
      </c>
      <c r="AY17">
        <v>1</v>
      </c>
      <c r="AZ17">
        <v>-1</v>
      </c>
      <c r="BA17">
        <v>-1</v>
      </c>
      <c r="BB17">
        <v>1</v>
      </c>
      <c r="BC17">
        <v>-1</v>
      </c>
      <c r="BD17" t="s">
        <v>38</v>
      </c>
      <c r="BE17" t="s">
        <v>38</v>
      </c>
      <c r="BF17" t="s">
        <v>38</v>
      </c>
      <c r="BG17" t="s">
        <v>61</v>
      </c>
      <c r="BH17">
        <f>IF(H17=AI17,1,0)</f>
        <v>1</v>
      </c>
      <c r="BI17">
        <f>IF(I17=AJ17,1,0)</f>
        <v>0</v>
      </c>
      <c r="BJ17">
        <f>IF(J17=AK17,1,0)</f>
        <v>1</v>
      </c>
      <c r="BK17">
        <f>IF(K17=AL17,1,0)</f>
        <v>0</v>
      </c>
      <c r="BL17">
        <f>IF(L17=AM17,1,0)</f>
        <v>1</v>
      </c>
      <c r="BM17">
        <f>IF(M17=AN17,1,0)</f>
        <v>0</v>
      </c>
      <c r="BN17">
        <f>IF(N17=AO17,1,0)</f>
        <v>1</v>
      </c>
      <c r="BO17">
        <f>IF(O17=AP17,1,0)</f>
        <v>1</v>
      </c>
      <c r="BP17">
        <f>IF(P17=AQ17,1,0)</f>
        <v>1</v>
      </c>
      <c r="BQ17">
        <f>IF(Q17=AR17,1,0)</f>
        <v>1</v>
      </c>
      <c r="BR17">
        <f>IF(R17=AS17,1,0)</f>
        <v>0</v>
      </c>
      <c r="BS17">
        <f>IF(S17=AT17,1,0)</f>
        <v>0</v>
      </c>
      <c r="BT17">
        <f>IF(T17=AU17,1,0)</f>
        <v>1</v>
      </c>
      <c r="BU17">
        <f>IF(U17=AV17,1,0)</f>
        <v>1</v>
      </c>
      <c r="BV17">
        <f>IF(V17=AW17,1,0)</f>
        <v>0</v>
      </c>
      <c r="BW17">
        <f>IF(W17=AX17,1,0)</f>
        <v>1</v>
      </c>
      <c r="BX17">
        <f>IF(X17=AY17,1,0)</f>
        <v>1</v>
      </c>
      <c r="BY17">
        <f>IF(Y17=AZ17,1,0)</f>
        <v>1</v>
      </c>
      <c r="BZ17">
        <f>IF(Z17=BA17,1,0)</f>
        <v>0</v>
      </c>
      <c r="CA17">
        <f>IF(AA17=BB17,1,0)</f>
        <v>1</v>
      </c>
      <c r="CB17">
        <f>IF(AB17=BC17,1,0)</f>
        <v>1</v>
      </c>
      <c r="CC17">
        <f t="shared" si="0"/>
        <v>14</v>
      </c>
    </row>
    <row r="18" spans="1:81" ht="12.75">
      <c r="A18" t="s">
        <v>201</v>
      </c>
      <c r="B18" s="1">
        <v>38279</v>
      </c>
      <c r="C18" s="2">
        <v>0.6808564814814816</v>
      </c>
      <c r="D18" t="s">
        <v>65</v>
      </c>
      <c r="E18">
        <v>18</v>
      </c>
      <c r="F18" t="s">
        <v>64</v>
      </c>
      <c r="G18">
        <v>12</v>
      </c>
      <c r="H18">
        <v>1</v>
      </c>
      <c r="I18">
        <v>-1</v>
      </c>
      <c r="J18">
        <v>-1</v>
      </c>
      <c r="K18">
        <v>1</v>
      </c>
      <c r="L18">
        <v>1</v>
      </c>
      <c r="M18">
        <v>-1</v>
      </c>
      <c r="N18">
        <v>-1</v>
      </c>
      <c r="O18">
        <v>-1</v>
      </c>
      <c r="P18">
        <v>1</v>
      </c>
      <c r="Q18">
        <v>-1</v>
      </c>
      <c r="R18">
        <v>-1</v>
      </c>
      <c r="S18">
        <v>1</v>
      </c>
      <c r="T18">
        <v>1</v>
      </c>
      <c r="U18">
        <v>-1</v>
      </c>
      <c r="V18">
        <v>1</v>
      </c>
      <c r="W18">
        <v>1</v>
      </c>
      <c r="X18">
        <v>1</v>
      </c>
      <c r="Y18">
        <v>-1</v>
      </c>
      <c r="Z18">
        <v>1</v>
      </c>
      <c r="AA18">
        <v>1</v>
      </c>
      <c r="AB18">
        <v>1</v>
      </c>
      <c r="AC18" s="1">
        <v>38279</v>
      </c>
      <c r="AD18" s="2">
        <v>0.7032175925925926</v>
      </c>
      <c r="AE18" t="s">
        <v>65</v>
      </c>
      <c r="AF18">
        <v>18</v>
      </c>
      <c r="AG18" t="s">
        <v>64</v>
      </c>
      <c r="AH18">
        <v>12</v>
      </c>
      <c r="AI18">
        <v>-1</v>
      </c>
      <c r="AJ18">
        <v>-1</v>
      </c>
      <c r="AK18">
        <v>-1</v>
      </c>
      <c r="AL18">
        <v>1</v>
      </c>
      <c r="AM18">
        <v>-1</v>
      </c>
      <c r="AN18">
        <v>-1</v>
      </c>
      <c r="AO18">
        <v>1</v>
      </c>
      <c r="AP18">
        <v>-1</v>
      </c>
      <c r="AQ18">
        <v>1</v>
      </c>
      <c r="AR18">
        <v>-1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-1</v>
      </c>
      <c r="BA18">
        <v>-1</v>
      </c>
      <c r="BB18">
        <v>1</v>
      </c>
      <c r="BC18">
        <v>1</v>
      </c>
      <c r="BD18" t="s">
        <v>38</v>
      </c>
      <c r="BE18" t="s">
        <v>38</v>
      </c>
      <c r="BF18" t="s">
        <v>38</v>
      </c>
      <c r="BG18" t="s">
        <v>61</v>
      </c>
      <c r="BH18">
        <f>IF(H18=AI18,1,0)</f>
        <v>0</v>
      </c>
      <c r="BI18">
        <f>IF(I18=AJ18,1,0)</f>
        <v>1</v>
      </c>
      <c r="BJ18">
        <f>IF(J18=AK18,1,0)</f>
        <v>1</v>
      </c>
      <c r="BK18">
        <f>IF(K18=AL18,1,0)</f>
        <v>1</v>
      </c>
      <c r="BL18">
        <f>IF(L18=AM18,1,0)</f>
        <v>0</v>
      </c>
      <c r="BM18">
        <f>IF(M18=AN18,1,0)</f>
        <v>1</v>
      </c>
      <c r="BN18">
        <f>IF(N18=AO18,1,0)</f>
        <v>0</v>
      </c>
      <c r="BO18">
        <f>IF(O18=AP18,1,0)</f>
        <v>1</v>
      </c>
      <c r="BP18">
        <f>IF(P18=AQ18,1,0)</f>
        <v>1</v>
      </c>
      <c r="BQ18">
        <f>IF(Q18=AR18,1,0)</f>
        <v>1</v>
      </c>
      <c r="BR18">
        <f>IF(R18=AS18,1,0)</f>
        <v>0</v>
      </c>
      <c r="BS18">
        <f>IF(S18=AT18,1,0)</f>
        <v>1</v>
      </c>
      <c r="BT18">
        <f>IF(T18=AU18,1,0)</f>
        <v>1</v>
      </c>
      <c r="BU18">
        <f>IF(U18=AV18,1,0)</f>
        <v>0</v>
      </c>
      <c r="BV18">
        <f>IF(V18=AW18,1,0)</f>
        <v>1</v>
      </c>
      <c r="BW18">
        <f>IF(W18=AX18,1,0)</f>
        <v>1</v>
      </c>
      <c r="BX18">
        <f>IF(X18=AY18,1,0)</f>
        <v>1</v>
      </c>
      <c r="BY18">
        <f>IF(Y18=AZ18,1,0)</f>
        <v>1</v>
      </c>
      <c r="BZ18">
        <f>IF(Z18=BA18,1,0)</f>
        <v>0</v>
      </c>
      <c r="CA18">
        <f>IF(AA18=BB18,1,0)</f>
        <v>1</v>
      </c>
      <c r="CB18">
        <f>IF(AB18=BC18,1,0)</f>
        <v>1</v>
      </c>
      <c r="CC18">
        <f t="shared" si="0"/>
        <v>15</v>
      </c>
    </row>
    <row r="19" spans="1:81" ht="12.75">
      <c r="A19" t="s">
        <v>201</v>
      </c>
      <c r="B19" s="1">
        <v>38279</v>
      </c>
      <c r="C19" s="2">
        <v>0.7125694444444445</v>
      </c>
      <c r="D19" t="s">
        <v>65</v>
      </c>
      <c r="E19">
        <v>20</v>
      </c>
      <c r="F19" t="s">
        <v>64</v>
      </c>
      <c r="G19">
        <v>14</v>
      </c>
      <c r="H19">
        <v>1</v>
      </c>
      <c r="I19">
        <v>-1</v>
      </c>
      <c r="J19">
        <v>-1</v>
      </c>
      <c r="K19">
        <v>1</v>
      </c>
      <c r="L19">
        <v>-1</v>
      </c>
      <c r="M19">
        <v>-1</v>
      </c>
      <c r="N19">
        <v>-1</v>
      </c>
      <c r="O19">
        <v>1</v>
      </c>
      <c r="P19">
        <v>-1</v>
      </c>
      <c r="Q19">
        <v>-1</v>
      </c>
      <c r="R19">
        <v>-1</v>
      </c>
      <c r="S19">
        <v>-1</v>
      </c>
      <c r="T19">
        <v>1</v>
      </c>
      <c r="U19">
        <v>-1</v>
      </c>
      <c r="V19">
        <v>-1</v>
      </c>
      <c r="W19">
        <v>-1</v>
      </c>
      <c r="X19">
        <v>1</v>
      </c>
      <c r="Y19">
        <v>-1</v>
      </c>
      <c r="Z19">
        <v>1</v>
      </c>
      <c r="AA19">
        <v>-1</v>
      </c>
      <c r="AB19">
        <v>1</v>
      </c>
      <c r="AC19" s="1">
        <v>38279</v>
      </c>
      <c r="AD19" s="2">
        <v>0.794224537037037</v>
      </c>
      <c r="AE19" t="s">
        <v>65</v>
      </c>
      <c r="AF19">
        <v>20</v>
      </c>
      <c r="AG19" t="s">
        <v>64</v>
      </c>
      <c r="AH19">
        <v>14</v>
      </c>
      <c r="AI19">
        <v>-1</v>
      </c>
      <c r="AJ19">
        <v>-1</v>
      </c>
      <c r="AK19">
        <v>-1</v>
      </c>
      <c r="AL19">
        <v>1</v>
      </c>
      <c r="AM19">
        <v>-1</v>
      </c>
      <c r="AN19">
        <v>-1</v>
      </c>
      <c r="AO19">
        <v>-1</v>
      </c>
      <c r="AP19">
        <v>-1</v>
      </c>
      <c r="AQ19">
        <v>1</v>
      </c>
      <c r="AR19">
        <v>-1</v>
      </c>
      <c r="AS19">
        <v>-1</v>
      </c>
      <c r="AT19">
        <v>1</v>
      </c>
      <c r="AU19">
        <v>-1</v>
      </c>
      <c r="AV19">
        <v>-1</v>
      </c>
      <c r="AW19">
        <v>1</v>
      </c>
      <c r="AX19">
        <v>-1</v>
      </c>
      <c r="AY19">
        <v>1</v>
      </c>
      <c r="AZ19">
        <v>-1</v>
      </c>
      <c r="BA19">
        <v>1</v>
      </c>
      <c r="BB19">
        <v>-1</v>
      </c>
      <c r="BC19">
        <v>1</v>
      </c>
      <c r="BD19" t="s">
        <v>38</v>
      </c>
      <c r="BE19" t="s">
        <v>38</v>
      </c>
      <c r="BF19" t="s">
        <v>38</v>
      </c>
      <c r="BG19" t="s">
        <v>63</v>
      </c>
      <c r="BH19">
        <f>IF(H19=AI19,1,0)</f>
        <v>0</v>
      </c>
      <c r="BI19">
        <f>IF(I19=AJ19,1,0)</f>
        <v>1</v>
      </c>
      <c r="BJ19">
        <f>IF(J19=AK19,1,0)</f>
        <v>1</v>
      </c>
      <c r="BK19">
        <f>IF(K19=AL19,1,0)</f>
        <v>1</v>
      </c>
      <c r="BL19">
        <f>IF(L19=AM19,1,0)</f>
        <v>1</v>
      </c>
      <c r="BM19">
        <f>IF(M19=AN19,1,0)</f>
        <v>1</v>
      </c>
      <c r="BN19">
        <f>IF(N19=AO19,1,0)</f>
        <v>1</v>
      </c>
      <c r="BO19">
        <f>IF(O19=AP19,1,0)</f>
        <v>0</v>
      </c>
      <c r="BP19">
        <f>IF(P19=AQ19,1,0)</f>
        <v>0</v>
      </c>
      <c r="BQ19">
        <f>IF(Q19=AR19,1,0)</f>
        <v>1</v>
      </c>
      <c r="BR19">
        <f>IF(R19=AS19,1,0)</f>
        <v>1</v>
      </c>
      <c r="BS19">
        <f>IF(S19=AT19,1,0)</f>
        <v>0</v>
      </c>
      <c r="BT19">
        <f>IF(T19=AU19,1,0)</f>
        <v>0</v>
      </c>
      <c r="BU19">
        <f>IF(U19=AV19,1,0)</f>
        <v>1</v>
      </c>
      <c r="BV19">
        <f>IF(V19=AW19,1,0)</f>
        <v>0</v>
      </c>
      <c r="BW19">
        <f>IF(W19=AX19,1,0)</f>
        <v>1</v>
      </c>
      <c r="BX19">
        <f>IF(X19=AY19,1,0)</f>
        <v>1</v>
      </c>
      <c r="BY19">
        <f>IF(Y19=AZ19,1,0)</f>
        <v>1</v>
      </c>
      <c r="BZ19">
        <f>IF(Z19=BA19,1,0)</f>
        <v>1</v>
      </c>
      <c r="CA19">
        <f>IF(AA19=BB19,1,0)</f>
        <v>1</v>
      </c>
      <c r="CB19">
        <f>IF(AB19=BC19,1,0)</f>
        <v>1</v>
      </c>
      <c r="CC19">
        <f t="shared" si="0"/>
        <v>15</v>
      </c>
    </row>
    <row r="20" spans="1:81" ht="12.75">
      <c r="A20" t="s">
        <v>201</v>
      </c>
      <c r="B20" s="1">
        <v>38279</v>
      </c>
      <c r="C20" s="2">
        <v>0.8865277777777778</v>
      </c>
      <c r="D20" t="s">
        <v>99</v>
      </c>
      <c r="E20">
        <v>18</v>
      </c>
      <c r="F20" t="s">
        <v>64</v>
      </c>
      <c r="G20">
        <v>12</v>
      </c>
      <c r="H20">
        <v>-1</v>
      </c>
      <c r="I20">
        <v>-1</v>
      </c>
      <c r="J20">
        <v>-1</v>
      </c>
      <c r="K20">
        <v>1</v>
      </c>
      <c r="L20">
        <v>1</v>
      </c>
      <c r="M20">
        <v>-1</v>
      </c>
      <c r="N20">
        <v>-1</v>
      </c>
      <c r="O20">
        <v>-1</v>
      </c>
      <c r="P20">
        <v>-1</v>
      </c>
      <c r="Q20">
        <v>-1</v>
      </c>
      <c r="R20">
        <v>-1</v>
      </c>
      <c r="S20">
        <v>1</v>
      </c>
      <c r="T20">
        <v>1</v>
      </c>
      <c r="U20">
        <v>-1</v>
      </c>
      <c r="V20">
        <v>-1</v>
      </c>
      <c r="W20">
        <v>1</v>
      </c>
      <c r="X20">
        <v>1</v>
      </c>
      <c r="Y20">
        <v>-1</v>
      </c>
      <c r="Z20">
        <v>-1</v>
      </c>
      <c r="AA20">
        <v>-1</v>
      </c>
      <c r="AB20">
        <v>-1</v>
      </c>
      <c r="AC20" s="1">
        <v>38279</v>
      </c>
      <c r="AD20" s="2">
        <v>0.9062384259259259</v>
      </c>
      <c r="AE20" t="s">
        <v>99</v>
      </c>
      <c r="AF20">
        <v>18</v>
      </c>
      <c r="AG20" t="s">
        <v>64</v>
      </c>
      <c r="AH20">
        <v>12</v>
      </c>
      <c r="AI20">
        <v>-1</v>
      </c>
      <c r="AJ20">
        <v>-1</v>
      </c>
      <c r="AK20" s="3">
        <v>1</v>
      </c>
      <c r="AL20">
        <v>1</v>
      </c>
      <c r="AM20">
        <v>-1</v>
      </c>
      <c r="AN20">
        <v>-1</v>
      </c>
      <c r="AO20">
        <v>-1</v>
      </c>
      <c r="AP20">
        <v>-1</v>
      </c>
      <c r="AQ20">
        <v>-1</v>
      </c>
      <c r="AR20">
        <v>-1</v>
      </c>
      <c r="AS20">
        <v>-1</v>
      </c>
      <c r="AT20">
        <v>1</v>
      </c>
      <c r="AU20">
        <v>1</v>
      </c>
      <c r="AV20">
        <v>-1</v>
      </c>
      <c r="AW20">
        <v>-1</v>
      </c>
      <c r="AX20">
        <v>1</v>
      </c>
      <c r="AY20">
        <v>-1</v>
      </c>
      <c r="AZ20">
        <v>-1</v>
      </c>
      <c r="BA20">
        <v>-1</v>
      </c>
      <c r="BB20">
        <v>1</v>
      </c>
      <c r="BC20">
        <v>-1</v>
      </c>
      <c r="BD20" t="s">
        <v>38</v>
      </c>
      <c r="BE20" t="s">
        <v>38</v>
      </c>
      <c r="BF20" t="s">
        <v>38</v>
      </c>
      <c r="BG20" t="s">
        <v>63</v>
      </c>
      <c r="BH20">
        <f>IF(H20=AI20,1,0)</f>
        <v>1</v>
      </c>
      <c r="BI20">
        <f>IF(I20=AJ20,1,0)</f>
        <v>1</v>
      </c>
      <c r="BJ20">
        <f>IF(J20=AK20,1,0)</f>
        <v>0</v>
      </c>
      <c r="BK20">
        <f>IF(K20=AL20,1,0)</f>
        <v>1</v>
      </c>
      <c r="BL20">
        <f>IF(L20=AM20,1,0)</f>
        <v>0</v>
      </c>
      <c r="BM20">
        <f>IF(M20=AN20,1,0)</f>
        <v>1</v>
      </c>
      <c r="BN20">
        <f>IF(N20=AO20,1,0)</f>
        <v>1</v>
      </c>
      <c r="BO20">
        <f>IF(O20=AP20,1,0)</f>
        <v>1</v>
      </c>
      <c r="BP20">
        <f>IF(P20=AQ20,1,0)</f>
        <v>1</v>
      </c>
      <c r="BQ20">
        <f>IF(Q20=AR20,1,0)</f>
        <v>1</v>
      </c>
      <c r="BR20">
        <f>IF(R20=AS20,1,0)</f>
        <v>1</v>
      </c>
      <c r="BS20">
        <f>IF(S20=AT20,1,0)</f>
        <v>1</v>
      </c>
      <c r="BT20">
        <f>IF(T20=AU20,1,0)</f>
        <v>1</v>
      </c>
      <c r="BU20">
        <f>IF(U20=AV20,1,0)</f>
        <v>1</v>
      </c>
      <c r="BV20">
        <f>IF(V20=AW20,1,0)</f>
        <v>1</v>
      </c>
      <c r="BW20">
        <f>IF(W20=AX20,1,0)</f>
        <v>1</v>
      </c>
      <c r="BX20">
        <f>IF(X20=AY20,1,0)</f>
        <v>0</v>
      </c>
      <c r="BY20">
        <f>IF(Y20=AZ20,1,0)</f>
        <v>1</v>
      </c>
      <c r="BZ20">
        <f>IF(Z20=BA20,1,0)</f>
        <v>1</v>
      </c>
      <c r="CA20">
        <f>IF(AA20=BB20,1,0)</f>
        <v>0</v>
      </c>
      <c r="CB20">
        <f>IF(AB20=BC20,1,0)</f>
        <v>1</v>
      </c>
      <c r="CC20">
        <f>SUM(BH20:CB20)</f>
        <v>17</v>
      </c>
    </row>
    <row r="21" spans="1:81" ht="12.75">
      <c r="A21" t="s">
        <v>201</v>
      </c>
      <c r="B21" s="1">
        <v>38280</v>
      </c>
      <c r="C21" s="2">
        <v>0.5386342592592592</v>
      </c>
      <c r="D21" t="s">
        <v>65</v>
      </c>
      <c r="E21">
        <v>18</v>
      </c>
      <c r="F21" t="s">
        <v>64</v>
      </c>
      <c r="G21">
        <v>14</v>
      </c>
      <c r="H21">
        <v>1</v>
      </c>
      <c r="I21">
        <v>-1</v>
      </c>
      <c r="J21">
        <v>-1</v>
      </c>
      <c r="K21">
        <v>1</v>
      </c>
      <c r="L21">
        <v>-1</v>
      </c>
      <c r="M21">
        <v>1</v>
      </c>
      <c r="N21">
        <v>1</v>
      </c>
      <c r="O21">
        <v>1</v>
      </c>
      <c r="P21">
        <v>1</v>
      </c>
      <c r="Q21">
        <v>-1</v>
      </c>
      <c r="R21">
        <v>-1</v>
      </c>
      <c r="S21">
        <v>1</v>
      </c>
      <c r="T21">
        <v>1</v>
      </c>
      <c r="U21">
        <v>-1</v>
      </c>
      <c r="V21">
        <v>1</v>
      </c>
      <c r="W21">
        <v>-1</v>
      </c>
      <c r="X21">
        <v>-1</v>
      </c>
      <c r="Y21">
        <v>-1</v>
      </c>
      <c r="Z21">
        <v>1</v>
      </c>
      <c r="AA21">
        <v>-1</v>
      </c>
      <c r="AB21">
        <v>-1</v>
      </c>
      <c r="AC21" s="1">
        <v>38280</v>
      </c>
      <c r="AD21" s="2">
        <v>0.5805902777777777</v>
      </c>
      <c r="AE21" t="s">
        <v>65</v>
      </c>
      <c r="AF21">
        <v>18</v>
      </c>
      <c r="AG21" t="s">
        <v>64</v>
      </c>
      <c r="AH21">
        <v>14</v>
      </c>
      <c r="AI21">
        <v>1</v>
      </c>
      <c r="AJ21">
        <v>-1</v>
      </c>
      <c r="AK21">
        <v>-1</v>
      </c>
      <c r="AL21">
        <v>1</v>
      </c>
      <c r="AM21">
        <v>-1</v>
      </c>
      <c r="AN21">
        <v>1</v>
      </c>
      <c r="AO21">
        <v>1</v>
      </c>
      <c r="AP21">
        <v>1</v>
      </c>
      <c r="AQ21">
        <v>-1</v>
      </c>
      <c r="AR21">
        <v>1</v>
      </c>
      <c r="AS21">
        <v>-1</v>
      </c>
      <c r="AT21">
        <v>1</v>
      </c>
      <c r="AU21">
        <v>-1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 t="s">
        <v>38</v>
      </c>
      <c r="BE21" t="s">
        <v>38</v>
      </c>
      <c r="BF21" t="s">
        <v>38</v>
      </c>
      <c r="BG21" t="s">
        <v>63</v>
      </c>
      <c r="BH21">
        <f>IF(H21=AI21,1,0)</f>
        <v>1</v>
      </c>
      <c r="BI21">
        <f>IF(I21=AJ21,1,0)</f>
        <v>1</v>
      </c>
      <c r="BJ21">
        <f>IF(J21=AK21,1,0)</f>
        <v>1</v>
      </c>
      <c r="BK21">
        <f>IF(K21=AL21,1,0)</f>
        <v>1</v>
      </c>
      <c r="BL21">
        <f>IF(L21=AM21,1,0)</f>
        <v>1</v>
      </c>
      <c r="BM21">
        <f>IF(M21=AN21,1,0)</f>
        <v>1</v>
      </c>
      <c r="BN21">
        <f>IF(N21=AO21,1,0)</f>
        <v>1</v>
      </c>
      <c r="BO21">
        <f>IF(O21=AP21,1,0)</f>
        <v>1</v>
      </c>
      <c r="BP21">
        <f>IF(P21=AQ21,1,0)</f>
        <v>0</v>
      </c>
      <c r="BQ21">
        <f>IF(Q21=AR21,1,0)</f>
        <v>0</v>
      </c>
      <c r="BR21">
        <f>IF(R21=AS21,1,0)</f>
        <v>1</v>
      </c>
      <c r="BS21">
        <f>IF(S21=AT21,1,0)</f>
        <v>1</v>
      </c>
      <c r="BT21">
        <f>IF(T21=AU21,1,0)</f>
        <v>0</v>
      </c>
      <c r="BU21">
        <f>IF(U21=AV21,1,0)</f>
        <v>0</v>
      </c>
      <c r="BV21">
        <f>IF(V21=AW21,1,0)</f>
        <v>1</v>
      </c>
      <c r="BW21">
        <f>IF(W21=AX21,1,0)</f>
        <v>0</v>
      </c>
      <c r="BX21">
        <f>IF(X21=AY21,1,0)</f>
        <v>0</v>
      </c>
      <c r="BY21">
        <f>IF(Y21=AZ21,1,0)</f>
        <v>0</v>
      </c>
      <c r="BZ21">
        <f>IF(Z21=BA21,1,0)</f>
        <v>1</v>
      </c>
      <c r="CA21">
        <f>IF(AA21=BB21,1,0)</f>
        <v>0</v>
      </c>
      <c r="CB21">
        <f>IF(AB21=BC21,1,0)</f>
        <v>0</v>
      </c>
      <c r="CC21">
        <f t="shared" si="0"/>
        <v>12</v>
      </c>
    </row>
    <row r="22" spans="1:81" ht="12.75">
      <c r="A22" t="s">
        <v>201</v>
      </c>
      <c r="B22" s="1">
        <v>38281</v>
      </c>
      <c r="C22" s="2">
        <v>0.5969444444444444</v>
      </c>
      <c r="D22" t="s">
        <v>99</v>
      </c>
      <c r="E22">
        <v>18</v>
      </c>
      <c r="F22" t="s">
        <v>64</v>
      </c>
      <c r="G22">
        <v>12</v>
      </c>
      <c r="H22">
        <v>1</v>
      </c>
      <c r="I22">
        <v>1</v>
      </c>
      <c r="J22">
        <v>-1</v>
      </c>
      <c r="K22">
        <v>1</v>
      </c>
      <c r="L22">
        <v>-1</v>
      </c>
      <c r="M22">
        <v>1</v>
      </c>
      <c r="N22">
        <v>1</v>
      </c>
      <c r="O22">
        <v>1</v>
      </c>
      <c r="P22">
        <v>-1</v>
      </c>
      <c r="Q22">
        <v>1</v>
      </c>
      <c r="R22">
        <v>-1</v>
      </c>
      <c r="S22">
        <v>1</v>
      </c>
      <c r="T22">
        <v>-1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 s="1">
        <v>38281</v>
      </c>
      <c r="AD22" s="2">
        <v>0.631724537037037</v>
      </c>
      <c r="AE22" t="s">
        <v>99</v>
      </c>
      <c r="AF22">
        <v>18</v>
      </c>
      <c r="AG22" t="s">
        <v>64</v>
      </c>
      <c r="AH22">
        <v>12</v>
      </c>
      <c r="AI22">
        <v>1</v>
      </c>
      <c r="AJ22">
        <v>1</v>
      </c>
      <c r="AK22">
        <v>-1</v>
      </c>
      <c r="AL22">
        <v>1</v>
      </c>
      <c r="AM22">
        <v>-1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-1</v>
      </c>
      <c r="AT22">
        <v>1</v>
      </c>
      <c r="AU22">
        <v>-1</v>
      </c>
      <c r="AV22">
        <v>1</v>
      </c>
      <c r="AW22">
        <v>-1</v>
      </c>
      <c r="AX22">
        <v>1</v>
      </c>
      <c r="AY22">
        <v>1</v>
      </c>
      <c r="AZ22">
        <v>1</v>
      </c>
      <c r="BA22">
        <v>-1</v>
      </c>
      <c r="BB22">
        <v>1</v>
      </c>
      <c r="BC22">
        <v>1</v>
      </c>
      <c r="BD22" t="s">
        <v>38</v>
      </c>
      <c r="BE22" t="s">
        <v>38</v>
      </c>
      <c r="BF22" t="s">
        <v>38</v>
      </c>
      <c r="BG22" t="s">
        <v>61</v>
      </c>
      <c r="BH22">
        <f>IF(H22=AI22,1,0)</f>
        <v>1</v>
      </c>
      <c r="BI22">
        <f>IF(I22=AJ22,1,0)</f>
        <v>1</v>
      </c>
      <c r="BJ22">
        <f>IF(J22=AK22,1,0)</f>
        <v>1</v>
      </c>
      <c r="BK22">
        <f>IF(K22=AL22,1,0)</f>
        <v>1</v>
      </c>
      <c r="BL22">
        <f>IF(L22=AM22,1,0)</f>
        <v>1</v>
      </c>
      <c r="BM22">
        <f>IF(M22=AN22,1,0)</f>
        <v>1</v>
      </c>
      <c r="BN22">
        <f>IF(N22=AO22,1,0)</f>
        <v>1</v>
      </c>
      <c r="BO22">
        <f>IF(O22=AP22,1,0)</f>
        <v>1</v>
      </c>
      <c r="BP22">
        <f>IF(P22=AQ22,1,0)</f>
        <v>0</v>
      </c>
      <c r="BQ22">
        <f>IF(Q22=AR22,1,0)</f>
        <v>1</v>
      </c>
      <c r="BR22">
        <f>IF(R22=AS22,1,0)</f>
        <v>1</v>
      </c>
      <c r="BS22">
        <f>IF(S22=AT22,1,0)</f>
        <v>1</v>
      </c>
      <c r="BT22">
        <f>IF(T22=AU22,1,0)</f>
        <v>1</v>
      </c>
      <c r="BU22">
        <f>IF(U22=AV22,1,0)</f>
        <v>1</v>
      </c>
      <c r="BV22">
        <f>IF(V22=AW22,1,0)</f>
        <v>0</v>
      </c>
      <c r="BW22">
        <f>IF(W22=AX22,1,0)</f>
        <v>1</v>
      </c>
      <c r="BX22">
        <f>IF(X22=AY22,1,0)</f>
        <v>1</v>
      </c>
      <c r="BY22">
        <f>IF(Y22=AZ22,1,0)</f>
        <v>1</v>
      </c>
      <c r="BZ22">
        <f>IF(Z22=BA22,1,0)</f>
        <v>0</v>
      </c>
      <c r="CA22">
        <f>IF(AA22=BB22,1,0)</f>
        <v>1</v>
      </c>
      <c r="CB22">
        <f>IF(AB22=BC22,1,0)</f>
        <v>1</v>
      </c>
      <c r="CC22">
        <f t="shared" si="0"/>
        <v>18</v>
      </c>
    </row>
    <row r="23" spans="1:81" ht="12.75">
      <c r="A23" t="s">
        <v>201</v>
      </c>
      <c r="B23" s="1">
        <v>38281</v>
      </c>
      <c r="C23" s="2">
        <v>0.6083680555555556</v>
      </c>
      <c r="D23" t="s">
        <v>65</v>
      </c>
      <c r="E23">
        <v>18</v>
      </c>
      <c r="F23" t="s">
        <v>64</v>
      </c>
      <c r="G23">
        <v>12</v>
      </c>
      <c r="H23">
        <v>-1</v>
      </c>
      <c r="I23">
        <v>-1</v>
      </c>
      <c r="J23">
        <v>-1</v>
      </c>
      <c r="K23">
        <v>1</v>
      </c>
      <c r="L23">
        <v>-1</v>
      </c>
      <c r="M23">
        <v>-1</v>
      </c>
      <c r="N23">
        <v>1</v>
      </c>
      <c r="O23">
        <v>-1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-1</v>
      </c>
      <c r="Y23">
        <v>-1</v>
      </c>
      <c r="Z23">
        <v>1</v>
      </c>
      <c r="AA23">
        <v>-1</v>
      </c>
      <c r="AB23">
        <v>1</v>
      </c>
      <c r="AC23" s="1">
        <v>38281</v>
      </c>
      <c r="AD23" s="2">
        <v>0.6256597222222222</v>
      </c>
      <c r="AE23" t="s">
        <v>65</v>
      </c>
      <c r="AF23">
        <v>18</v>
      </c>
      <c r="AG23" t="s">
        <v>64</v>
      </c>
      <c r="AH23">
        <v>12</v>
      </c>
      <c r="AI23">
        <v>-1</v>
      </c>
      <c r="AJ23">
        <v>-1</v>
      </c>
      <c r="AK23">
        <v>-1</v>
      </c>
      <c r="AL23">
        <v>1</v>
      </c>
      <c r="AM23">
        <v>1</v>
      </c>
      <c r="AN23">
        <v>-1</v>
      </c>
      <c r="AO23">
        <v>1</v>
      </c>
      <c r="AP23">
        <v>-1</v>
      </c>
      <c r="AQ23">
        <v>1</v>
      </c>
      <c r="AR23">
        <v>-1</v>
      </c>
      <c r="AS23">
        <v>-1</v>
      </c>
      <c r="AT23">
        <v>1</v>
      </c>
      <c r="AU23">
        <v>-1</v>
      </c>
      <c r="AV23">
        <v>-1</v>
      </c>
      <c r="AW23">
        <v>1</v>
      </c>
      <c r="AX23">
        <v>-1</v>
      </c>
      <c r="AY23">
        <v>-1</v>
      </c>
      <c r="AZ23">
        <v>-1</v>
      </c>
      <c r="BA23">
        <v>1</v>
      </c>
      <c r="BB23">
        <v>1</v>
      </c>
      <c r="BC23">
        <v>1</v>
      </c>
      <c r="BD23" t="s">
        <v>38</v>
      </c>
      <c r="BE23" t="s">
        <v>38</v>
      </c>
      <c r="BF23" t="s">
        <v>38</v>
      </c>
      <c r="BG23" t="s">
        <v>63</v>
      </c>
      <c r="BH23">
        <f>IF(H23=AI23,1,0)</f>
        <v>1</v>
      </c>
      <c r="BI23">
        <f>IF(I23=AJ23,1,0)</f>
        <v>1</v>
      </c>
      <c r="BJ23">
        <f>IF(J23=AK23,1,0)</f>
        <v>1</v>
      </c>
      <c r="BK23">
        <f>IF(K23=AL23,1,0)</f>
        <v>1</v>
      </c>
      <c r="BL23">
        <f>IF(L23=AM23,1,0)</f>
        <v>0</v>
      </c>
      <c r="BM23">
        <f>IF(M23=AN23,1,0)</f>
        <v>1</v>
      </c>
      <c r="BN23">
        <f>IF(N23=AO23,1,0)</f>
        <v>1</v>
      </c>
      <c r="BO23">
        <f>IF(O23=AP23,1,0)</f>
        <v>1</v>
      </c>
      <c r="BP23">
        <f>IF(P23=AQ23,1,0)</f>
        <v>1</v>
      </c>
      <c r="BQ23">
        <f>IF(Q23=AR23,1,0)</f>
        <v>0</v>
      </c>
      <c r="BR23">
        <f>IF(R23=AS23,1,0)</f>
        <v>0</v>
      </c>
      <c r="BS23">
        <f>IF(S23=AT23,1,0)</f>
        <v>1</v>
      </c>
      <c r="BT23">
        <f>IF(T23=AU23,1,0)</f>
        <v>0</v>
      </c>
      <c r="BU23">
        <f>IF(U23=AV23,1,0)</f>
        <v>0</v>
      </c>
      <c r="BV23">
        <f>IF(V23=AW23,1,0)</f>
        <v>1</v>
      </c>
      <c r="BW23">
        <f>IF(W23=AX23,1,0)</f>
        <v>0</v>
      </c>
      <c r="BX23">
        <f>IF(X23=AY23,1,0)</f>
        <v>1</v>
      </c>
      <c r="BY23">
        <f>IF(Y23=AZ23,1,0)</f>
        <v>1</v>
      </c>
      <c r="BZ23">
        <f>IF(Z23=BA23,1,0)</f>
        <v>1</v>
      </c>
      <c r="CA23">
        <f>IF(AA23=BB23,1,0)</f>
        <v>0</v>
      </c>
      <c r="CB23">
        <f>IF(AB23=BC23,1,0)</f>
        <v>1</v>
      </c>
      <c r="CC23">
        <f t="shared" si="0"/>
        <v>14</v>
      </c>
    </row>
    <row r="24" spans="1:81" ht="12.75">
      <c r="A24" t="s">
        <v>201</v>
      </c>
      <c r="B24" s="1">
        <v>38281</v>
      </c>
      <c r="C24" s="2">
        <v>0.6703472222222223</v>
      </c>
      <c r="D24" t="s">
        <v>65</v>
      </c>
      <c r="E24">
        <v>18</v>
      </c>
      <c r="F24" t="s">
        <v>64</v>
      </c>
      <c r="G24">
        <v>12</v>
      </c>
      <c r="H24">
        <v>1</v>
      </c>
      <c r="I24">
        <v>1</v>
      </c>
      <c r="J24">
        <v>-1</v>
      </c>
      <c r="K24">
        <v>1</v>
      </c>
      <c r="L24">
        <v>-1</v>
      </c>
      <c r="M24">
        <v>1</v>
      </c>
      <c r="N24">
        <v>1</v>
      </c>
      <c r="O24">
        <v>1</v>
      </c>
      <c r="P24">
        <v>1</v>
      </c>
      <c r="Q24">
        <v>-1</v>
      </c>
      <c r="R24">
        <v>-1</v>
      </c>
      <c r="S24">
        <v>1</v>
      </c>
      <c r="T24">
        <v>-1</v>
      </c>
      <c r="U24">
        <v>-1</v>
      </c>
      <c r="V24">
        <v>1</v>
      </c>
      <c r="W24">
        <v>1</v>
      </c>
      <c r="X24">
        <v>-1</v>
      </c>
      <c r="Y24">
        <v>-1</v>
      </c>
      <c r="Z24">
        <v>-1</v>
      </c>
      <c r="AA24">
        <v>1</v>
      </c>
      <c r="AB24">
        <v>-1</v>
      </c>
      <c r="AC24" s="1">
        <v>38281</v>
      </c>
      <c r="AD24" s="2">
        <v>0.6979861111111111</v>
      </c>
      <c r="AE24" t="s">
        <v>65</v>
      </c>
      <c r="AF24">
        <v>18</v>
      </c>
      <c r="AG24" t="s">
        <v>64</v>
      </c>
      <c r="AH24">
        <v>12</v>
      </c>
      <c r="AI24">
        <v>1</v>
      </c>
      <c r="AJ24">
        <v>1</v>
      </c>
      <c r="AK24">
        <v>-1</v>
      </c>
      <c r="AL24">
        <v>1</v>
      </c>
      <c r="AM24">
        <v>-1</v>
      </c>
      <c r="AN24">
        <v>1</v>
      </c>
      <c r="AO24">
        <v>-1</v>
      </c>
      <c r="AP24">
        <v>-1</v>
      </c>
      <c r="AQ24">
        <v>-1</v>
      </c>
      <c r="AR24">
        <v>1</v>
      </c>
      <c r="AS24">
        <v>-1</v>
      </c>
      <c r="AT24">
        <v>1</v>
      </c>
      <c r="AU24">
        <v>-1</v>
      </c>
      <c r="AV24">
        <v>1</v>
      </c>
      <c r="AW24">
        <v>1</v>
      </c>
      <c r="AX24">
        <v>1</v>
      </c>
      <c r="AY24">
        <v>1</v>
      </c>
      <c r="AZ24">
        <v>-1</v>
      </c>
      <c r="BA24">
        <v>1</v>
      </c>
      <c r="BB24">
        <v>1</v>
      </c>
      <c r="BC24">
        <v>1</v>
      </c>
      <c r="BD24" t="s">
        <v>38</v>
      </c>
      <c r="BE24" t="s">
        <v>38</v>
      </c>
      <c r="BF24" t="s">
        <v>38</v>
      </c>
      <c r="BG24" t="s">
        <v>61</v>
      </c>
      <c r="BH24">
        <f>IF(H24=AI24,1,0)</f>
        <v>1</v>
      </c>
      <c r="BI24">
        <f>IF(I24=AJ24,1,0)</f>
        <v>1</v>
      </c>
      <c r="BJ24">
        <f>IF(J24=AK24,1,0)</f>
        <v>1</v>
      </c>
      <c r="BK24">
        <f>IF(K24=AL24,1,0)</f>
        <v>1</v>
      </c>
      <c r="BL24">
        <f>IF(L24=AM24,1,0)</f>
        <v>1</v>
      </c>
      <c r="BM24">
        <f>IF(M24=AN24,1,0)</f>
        <v>1</v>
      </c>
      <c r="BN24">
        <f>IF(N24=AO24,1,0)</f>
        <v>0</v>
      </c>
      <c r="BO24">
        <f>IF(O24=AP24,1,0)</f>
        <v>0</v>
      </c>
      <c r="BP24">
        <f>IF(P24=AQ24,1,0)</f>
        <v>0</v>
      </c>
      <c r="BQ24">
        <f>IF(Q24=AR24,1,0)</f>
        <v>0</v>
      </c>
      <c r="BR24">
        <f>IF(R24=AS24,1,0)</f>
        <v>1</v>
      </c>
      <c r="BS24">
        <f>IF(S24=AT24,1,0)</f>
        <v>1</v>
      </c>
      <c r="BT24">
        <f>IF(T24=AU24,1,0)</f>
        <v>1</v>
      </c>
      <c r="BU24">
        <f>IF(U24=AV24,1,0)</f>
        <v>0</v>
      </c>
      <c r="BV24">
        <f>IF(V24=AW24,1,0)</f>
        <v>1</v>
      </c>
      <c r="BW24">
        <f>IF(W24=AX24,1,0)</f>
        <v>1</v>
      </c>
      <c r="BX24">
        <f>IF(X24=AY24,1,0)</f>
        <v>0</v>
      </c>
      <c r="BY24">
        <f>IF(Y24=AZ24,1,0)</f>
        <v>1</v>
      </c>
      <c r="BZ24">
        <f>IF(Z24=BA24,1,0)</f>
        <v>0</v>
      </c>
      <c r="CA24">
        <f>IF(AA24=BB24,1,0)</f>
        <v>1</v>
      </c>
      <c r="CB24">
        <f>IF(AB24=BC24,1,0)</f>
        <v>0</v>
      </c>
      <c r="CC24">
        <f t="shared" si="0"/>
        <v>13</v>
      </c>
    </row>
    <row r="25" spans="1:81" ht="12.75">
      <c r="A25" t="s">
        <v>201</v>
      </c>
      <c r="B25" s="1">
        <v>38281</v>
      </c>
      <c r="C25" s="2">
        <v>0.6798611111111111</v>
      </c>
      <c r="D25" t="s">
        <v>65</v>
      </c>
      <c r="E25">
        <v>18</v>
      </c>
      <c r="F25" t="s">
        <v>64</v>
      </c>
      <c r="G25">
        <v>12</v>
      </c>
      <c r="H25">
        <v>-1</v>
      </c>
      <c r="I25">
        <v>1</v>
      </c>
      <c r="J25">
        <v>-1</v>
      </c>
      <c r="K25">
        <v>1</v>
      </c>
      <c r="L25">
        <v>1</v>
      </c>
      <c r="M25">
        <v>-1</v>
      </c>
      <c r="N25">
        <v>1</v>
      </c>
      <c r="O25">
        <v>1</v>
      </c>
      <c r="P25">
        <v>-1</v>
      </c>
      <c r="Q25">
        <v>1</v>
      </c>
      <c r="R25">
        <v>-1</v>
      </c>
      <c r="S25">
        <v>1</v>
      </c>
      <c r="T25">
        <v>-1</v>
      </c>
      <c r="U25">
        <v>1</v>
      </c>
      <c r="V25">
        <v>-1</v>
      </c>
      <c r="W25">
        <v>1</v>
      </c>
      <c r="X25">
        <v>-1</v>
      </c>
      <c r="Y25">
        <v>-1</v>
      </c>
      <c r="Z25">
        <v>-1</v>
      </c>
      <c r="AA25">
        <v>1</v>
      </c>
      <c r="AB25">
        <v>1</v>
      </c>
      <c r="AC25" s="1">
        <v>38281</v>
      </c>
      <c r="AD25" s="2">
        <v>0.696261574074074</v>
      </c>
      <c r="AE25" t="s">
        <v>65</v>
      </c>
      <c r="AF25">
        <v>18</v>
      </c>
      <c r="AG25" t="s">
        <v>64</v>
      </c>
      <c r="AH25">
        <v>12</v>
      </c>
      <c r="AI25">
        <v>1</v>
      </c>
      <c r="AJ25">
        <v>1</v>
      </c>
      <c r="AK25">
        <v>-1</v>
      </c>
      <c r="AL25" s="3">
        <v>-1</v>
      </c>
      <c r="AM25">
        <v>-1</v>
      </c>
      <c r="AN25">
        <v>-1</v>
      </c>
      <c r="AO25">
        <v>1</v>
      </c>
      <c r="AP25">
        <v>1</v>
      </c>
      <c r="AQ25">
        <v>-1</v>
      </c>
      <c r="AR25">
        <v>-1</v>
      </c>
      <c r="AS25">
        <v>-1</v>
      </c>
      <c r="AT25">
        <v>1</v>
      </c>
      <c r="AU25">
        <v>-1</v>
      </c>
      <c r="AV25">
        <v>-1</v>
      </c>
      <c r="AW25">
        <v>1</v>
      </c>
      <c r="AX25">
        <v>1</v>
      </c>
      <c r="AY25">
        <v>1</v>
      </c>
      <c r="AZ25">
        <v>-1</v>
      </c>
      <c r="BA25">
        <v>-1</v>
      </c>
      <c r="BB25">
        <v>1</v>
      </c>
      <c r="BC25">
        <v>-1</v>
      </c>
      <c r="BD25" t="s">
        <v>38</v>
      </c>
      <c r="BE25" t="s">
        <v>38</v>
      </c>
      <c r="BF25" t="s">
        <v>38</v>
      </c>
      <c r="BG25" t="s">
        <v>61</v>
      </c>
      <c r="BH25">
        <f>IF(H25=AI25,1,0)</f>
        <v>0</v>
      </c>
      <c r="BI25">
        <f>IF(I25=AJ25,1,0)</f>
        <v>1</v>
      </c>
      <c r="BJ25">
        <f>IF(J25=AK25,1,0)</f>
        <v>1</v>
      </c>
      <c r="BK25">
        <f>IF(K25=AL25,1,0)</f>
        <v>0</v>
      </c>
      <c r="BL25">
        <f>IF(L25=AM25,1,0)</f>
        <v>0</v>
      </c>
      <c r="BM25">
        <f>IF(M25=AN25,1,0)</f>
        <v>1</v>
      </c>
      <c r="BN25">
        <f>IF(N25=AO25,1,0)</f>
        <v>1</v>
      </c>
      <c r="BO25">
        <f>IF(O25=AP25,1,0)</f>
        <v>1</v>
      </c>
      <c r="BP25">
        <f>IF(P25=AQ25,1,0)</f>
        <v>1</v>
      </c>
      <c r="BQ25">
        <f>IF(Q25=AR25,1,0)</f>
        <v>0</v>
      </c>
      <c r="BR25">
        <f>IF(R25=AS25,1,0)</f>
        <v>1</v>
      </c>
      <c r="BS25">
        <f>IF(S25=AT25,1,0)</f>
        <v>1</v>
      </c>
      <c r="BT25">
        <f>IF(T25=AU25,1,0)</f>
        <v>1</v>
      </c>
      <c r="BU25">
        <f>IF(U25=AV25,1,0)</f>
        <v>0</v>
      </c>
      <c r="BV25">
        <f>IF(V25=AW25,1,0)</f>
        <v>0</v>
      </c>
      <c r="BW25">
        <f>IF(W25=AX25,1,0)</f>
        <v>1</v>
      </c>
      <c r="BX25">
        <f>IF(X25=AY25,1,0)</f>
        <v>0</v>
      </c>
      <c r="BY25">
        <f>IF(Y25=AZ25,1,0)</f>
        <v>1</v>
      </c>
      <c r="BZ25">
        <f>IF(Z25=BA25,1,0)</f>
        <v>1</v>
      </c>
      <c r="CA25">
        <f>IF(AA25=BB25,1,0)</f>
        <v>1</v>
      </c>
      <c r="CB25">
        <f>IF(AB25=BC25,1,0)</f>
        <v>0</v>
      </c>
      <c r="CC25">
        <f t="shared" si="0"/>
        <v>13</v>
      </c>
    </row>
    <row r="26" spans="1:81" ht="12.75">
      <c r="A26" t="s">
        <v>201</v>
      </c>
      <c r="B26" s="1">
        <v>38281</v>
      </c>
      <c r="C26" s="2">
        <v>0.6811342592592592</v>
      </c>
      <c r="D26" t="s">
        <v>65</v>
      </c>
      <c r="E26">
        <v>18</v>
      </c>
      <c r="F26" t="s">
        <v>64</v>
      </c>
      <c r="G26">
        <v>12</v>
      </c>
      <c r="H26">
        <v>-1</v>
      </c>
      <c r="I26">
        <v>-1</v>
      </c>
      <c r="J26">
        <v>-1</v>
      </c>
      <c r="K26">
        <v>1</v>
      </c>
      <c r="L26">
        <v>-1</v>
      </c>
      <c r="M26">
        <v>1</v>
      </c>
      <c r="N26">
        <v>-1</v>
      </c>
      <c r="O26">
        <v>-1</v>
      </c>
      <c r="P26">
        <v>-1</v>
      </c>
      <c r="Q26">
        <v>-1</v>
      </c>
      <c r="R26">
        <v>-1</v>
      </c>
      <c r="S26">
        <v>1</v>
      </c>
      <c r="T26">
        <v>1</v>
      </c>
      <c r="U26">
        <v>-1</v>
      </c>
      <c r="V26">
        <v>1</v>
      </c>
      <c r="W26">
        <v>1</v>
      </c>
      <c r="X26">
        <v>-1</v>
      </c>
      <c r="Y26">
        <v>-1</v>
      </c>
      <c r="Z26">
        <v>-1</v>
      </c>
      <c r="AA26">
        <v>-1</v>
      </c>
      <c r="AB26">
        <v>-1</v>
      </c>
      <c r="AC26" s="1">
        <v>38281</v>
      </c>
      <c r="AD26" s="2">
        <v>0.6982407407407408</v>
      </c>
      <c r="AE26" t="s">
        <v>65</v>
      </c>
      <c r="AF26">
        <v>18</v>
      </c>
      <c r="AG26" t="s">
        <v>64</v>
      </c>
      <c r="AH26">
        <v>12</v>
      </c>
      <c r="AI26">
        <v>-1</v>
      </c>
      <c r="AJ26">
        <v>-1</v>
      </c>
      <c r="AK26">
        <v>-1</v>
      </c>
      <c r="AL26">
        <v>1</v>
      </c>
      <c r="AM26">
        <v>-1</v>
      </c>
      <c r="AN26">
        <v>1</v>
      </c>
      <c r="AO26">
        <v>1</v>
      </c>
      <c r="AP26">
        <v>-1</v>
      </c>
      <c r="AQ26">
        <v>-1</v>
      </c>
      <c r="AR26">
        <v>-1</v>
      </c>
      <c r="AS26">
        <v>-1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-1</v>
      </c>
      <c r="BA26">
        <v>1</v>
      </c>
      <c r="BB26">
        <v>1</v>
      </c>
      <c r="BC26">
        <v>1</v>
      </c>
      <c r="BD26" t="s">
        <v>38</v>
      </c>
      <c r="BE26" t="s">
        <v>38</v>
      </c>
      <c r="BF26" t="s">
        <v>38</v>
      </c>
      <c r="BG26" t="s">
        <v>61</v>
      </c>
      <c r="BH26">
        <f>IF(H26=AI26,1,0)</f>
        <v>1</v>
      </c>
      <c r="BI26">
        <f>IF(I26=AJ26,1,0)</f>
        <v>1</v>
      </c>
      <c r="BJ26">
        <f>IF(J26=AK26,1,0)</f>
        <v>1</v>
      </c>
      <c r="BK26">
        <f>IF(K26=AL26,1,0)</f>
        <v>1</v>
      </c>
      <c r="BL26">
        <f>IF(L26=AM26,1,0)</f>
        <v>1</v>
      </c>
      <c r="BM26">
        <f>IF(M26=AN26,1,0)</f>
        <v>1</v>
      </c>
      <c r="BN26">
        <f>IF(N26=AO26,1,0)</f>
        <v>0</v>
      </c>
      <c r="BO26">
        <f>IF(O26=AP26,1,0)</f>
        <v>1</v>
      </c>
      <c r="BP26">
        <f>IF(P26=AQ26,1,0)</f>
        <v>1</v>
      </c>
      <c r="BQ26">
        <f>IF(Q26=AR26,1,0)</f>
        <v>1</v>
      </c>
      <c r="BR26">
        <f>IF(R26=AS26,1,0)</f>
        <v>1</v>
      </c>
      <c r="BS26">
        <f>IF(S26=AT26,1,0)</f>
        <v>1</v>
      </c>
      <c r="BT26">
        <f>IF(T26=AU26,1,0)</f>
        <v>1</v>
      </c>
      <c r="BU26">
        <f>IF(U26=AV26,1,0)</f>
        <v>0</v>
      </c>
      <c r="BV26">
        <f>IF(V26=AW26,1,0)</f>
        <v>1</v>
      </c>
      <c r="BW26">
        <f>IF(W26=AX26,1,0)</f>
        <v>1</v>
      </c>
      <c r="BX26">
        <f>IF(X26=AY26,1,0)</f>
        <v>0</v>
      </c>
      <c r="BY26">
        <f>IF(Y26=AZ26,1,0)</f>
        <v>1</v>
      </c>
      <c r="BZ26">
        <f>IF(Z26=BA26,1,0)</f>
        <v>0</v>
      </c>
      <c r="CA26">
        <f>IF(AA26=BB26,1,0)</f>
        <v>0</v>
      </c>
      <c r="CB26">
        <f>IF(AB26=BC26,1,0)</f>
        <v>0</v>
      </c>
      <c r="CC26">
        <f t="shared" si="0"/>
        <v>15</v>
      </c>
    </row>
    <row r="27" spans="1:81" ht="12.75">
      <c r="A27" t="s">
        <v>201</v>
      </c>
      <c r="B27" s="1">
        <v>38281</v>
      </c>
      <c r="C27" s="2">
        <v>0.8642824074074075</v>
      </c>
      <c r="D27" t="s">
        <v>65</v>
      </c>
      <c r="E27">
        <v>18</v>
      </c>
      <c r="F27" t="s">
        <v>64</v>
      </c>
      <c r="G27">
        <v>12</v>
      </c>
      <c r="H27">
        <v>-1</v>
      </c>
      <c r="I27">
        <v>-1</v>
      </c>
      <c r="J27">
        <v>-1</v>
      </c>
      <c r="K27">
        <v>1</v>
      </c>
      <c r="L27">
        <v>-1</v>
      </c>
      <c r="M27">
        <v>-1</v>
      </c>
      <c r="N27">
        <v>1</v>
      </c>
      <c r="O27">
        <v>1</v>
      </c>
      <c r="P27">
        <v>-1</v>
      </c>
      <c r="Q27">
        <v>-1</v>
      </c>
      <c r="R27">
        <v>-1</v>
      </c>
      <c r="S27">
        <v>1</v>
      </c>
      <c r="T27">
        <v>-1</v>
      </c>
      <c r="U27">
        <v>-1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>
        <v>1</v>
      </c>
      <c r="AC27" s="1">
        <v>38281</v>
      </c>
      <c r="AD27" s="2">
        <v>0.8794907407407407</v>
      </c>
      <c r="AE27" t="s">
        <v>65</v>
      </c>
      <c r="AF27">
        <v>18</v>
      </c>
      <c r="AG27" t="s">
        <v>64</v>
      </c>
      <c r="AH27">
        <v>12</v>
      </c>
      <c r="AI27">
        <v>-1</v>
      </c>
      <c r="AJ27">
        <v>-1</v>
      </c>
      <c r="AK27">
        <v>-1</v>
      </c>
      <c r="AL27">
        <v>1</v>
      </c>
      <c r="AM27">
        <v>1</v>
      </c>
      <c r="AN27">
        <v>1</v>
      </c>
      <c r="AO27">
        <v>-1</v>
      </c>
      <c r="AP27">
        <v>-1</v>
      </c>
      <c r="AQ27">
        <v>1</v>
      </c>
      <c r="AR27">
        <v>-1</v>
      </c>
      <c r="AS27">
        <v>1</v>
      </c>
      <c r="AT27">
        <v>-1</v>
      </c>
      <c r="AU27">
        <v>1</v>
      </c>
      <c r="AV27">
        <v>-1</v>
      </c>
      <c r="AW27">
        <v>1</v>
      </c>
      <c r="AX27">
        <v>1</v>
      </c>
      <c r="AY27">
        <v>1</v>
      </c>
      <c r="AZ27">
        <v>-1</v>
      </c>
      <c r="BA27">
        <v>1</v>
      </c>
      <c r="BB27">
        <v>1</v>
      </c>
      <c r="BC27">
        <v>-1</v>
      </c>
      <c r="BD27" t="s">
        <v>38</v>
      </c>
      <c r="BE27" t="s">
        <v>38</v>
      </c>
      <c r="BF27" t="s">
        <v>38</v>
      </c>
      <c r="BG27" t="s">
        <v>63</v>
      </c>
      <c r="BH27">
        <f>IF(H27=AI27,1,0)</f>
        <v>1</v>
      </c>
      <c r="BI27">
        <f>IF(I27=AJ27,1,0)</f>
        <v>1</v>
      </c>
      <c r="BJ27">
        <f>IF(J27=AK27,1,0)</f>
        <v>1</v>
      </c>
      <c r="BK27">
        <f>IF(K27=AL27,1,0)</f>
        <v>1</v>
      </c>
      <c r="BL27">
        <f>IF(L27=AM27,1,0)</f>
        <v>0</v>
      </c>
      <c r="BM27">
        <f>IF(M27=AN27,1,0)</f>
        <v>0</v>
      </c>
      <c r="BN27">
        <f>IF(N27=AO27,1,0)</f>
        <v>0</v>
      </c>
      <c r="BO27">
        <f>IF(O27=AP27,1,0)</f>
        <v>0</v>
      </c>
      <c r="BP27">
        <f>IF(P27=AQ27,1,0)</f>
        <v>0</v>
      </c>
      <c r="BQ27">
        <f>IF(Q27=AR27,1,0)</f>
        <v>1</v>
      </c>
      <c r="BR27">
        <f>IF(R27=AS27,1,0)</f>
        <v>0</v>
      </c>
      <c r="BS27">
        <f>IF(S27=AT27,1,0)</f>
        <v>0</v>
      </c>
      <c r="BT27">
        <f>IF(T27=AU27,1,0)</f>
        <v>0</v>
      </c>
      <c r="BU27">
        <f>IF(U27=AV27,1,0)</f>
        <v>1</v>
      </c>
      <c r="BV27">
        <f>IF(V27=AW27,1,0)</f>
        <v>1</v>
      </c>
      <c r="BW27">
        <f>IF(W27=AX27,1,0)</f>
        <v>1</v>
      </c>
      <c r="BX27">
        <f>IF(X27=AY27,1,0)</f>
        <v>1</v>
      </c>
      <c r="BY27">
        <f>IF(Y27=AZ27,1,0)</f>
        <v>0</v>
      </c>
      <c r="BZ27">
        <f>IF(Z27=BA27,1,0)</f>
        <v>1</v>
      </c>
      <c r="CA27">
        <f>IF(AA27=BB27,1,0)</f>
        <v>1</v>
      </c>
      <c r="CB27">
        <f>IF(AB27=BC27,1,0)</f>
        <v>0</v>
      </c>
      <c r="CC27">
        <f t="shared" si="0"/>
        <v>11</v>
      </c>
    </row>
    <row r="28" spans="1:81" ht="12.75">
      <c r="A28" t="s">
        <v>201</v>
      </c>
      <c r="B28" s="1">
        <v>38281</v>
      </c>
      <c r="C28" s="2">
        <v>0.9748148148148149</v>
      </c>
      <c r="D28" t="s">
        <v>65</v>
      </c>
      <c r="E28">
        <v>18</v>
      </c>
      <c r="F28" t="s">
        <v>64</v>
      </c>
      <c r="G28">
        <v>12</v>
      </c>
      <c r="H28">
        <v>-1</v>
      </c>
      <c r="I28">
        <v>-1</v>
      </c>
      <c r="J28">
        <v>-1</v>
      </c>
      <c r="K28">
        <v>1</v>
      </c>
      <c r="L28">
        <v>1</v>
      </c>
      <c r="M28">
        <v>-1</v>
      </c>
      <c r="N28">
        <v>-1</v>
      </c>
      <c r="O28">
        <v>-1</v>
      </c>
      <c r="P28">
        <v>1</v>
      </c>
      <c r="Q28">
        <v>-1</v>
      </c>
      <c r="R28">
        <v>1</v>
      </c>
      <c r="S28">
        <v>1</v>
      </c>
      <c r="T28">
        <v>-1</v>
      </c>
      <c r="U28">
        <v>-1</v>
      </c>
      <c r="V28">
        <v>-1</v>
      </c>
      <c r="W28">
        <v>1</v>
      </c>
      <c r="X28">
        <v>1</v>
      </c>
      <c r="Y28">
        <v>-1</v>
      </c>
      <c r="Z28">
        <v>-1</v>
      </c>
      <c r="AA28">
        <v>-1</v>
      </c>
      <c r="AB28">
        <v>-1</v>
      </c>
      <c r="AC28" s="1">
        <v>38284</v>
      </c>
      <c r="AD28" s="2">
        <v>0.7901967592592593</v>
      </c>
      <c r="AE28" t="s">
        <v>65</v>
      </c>
      <c r="AF28">
        <v>18</v>
      </c>
      <c r="AG28" t="s">
        <v>64</v>
      </c>
      <c r="AH28">
        <v>12</v>
      </c>
      <c r="AI28">
        <v>-1</v>
      </c>
      <c r="AJ28">
        <v>-1</v>
      </c>
      <c r="AK28">
        <v>-1</v>
      </c>
      <c r="AL28">
        <v>1</v>
      </c>
      <c r="AM28">
        <v>1</v>
      </c>
      <c r="AN28">
        <v>-1</v>
      </c>
      <c r="AO28">
        <v>-1</v>
      </c>
      <c r="AP28">
        <v>1</v>
      </c>
      <c r="AQ28">
        <v>1</v>
      </c>
      <c r="AR28">
        <v>-1</v>
      </c>
      <c r="AS28">
        <v>-1</v>
      </c>
      <c r="AT28">
        <v>1</v>
      </c>
      <c r="AU28">
        <v>-1</v>
      </c>
      <c r="AV28">
        <v>-1</v>
      </c>
      <c r="AW28">
        <v>-1</v>
      </c>
      <c r="AX28">
        <v>1</v>
      </c>
      <c r="AY28">
        <v>1</v>
      </c>
      <c r="AZ28">
        <v>-1</v>
      </c>
      <c r="BA28">
        <v>-1</v>
      </c>
      <c r="BB28">
        <v>-1</v>
      </c>
      <c r="BC28">
        <v>1</v>
      </c>
      <c r="BD28" t="s">
        <v>38</v>
      </c>
      <c r="BE28" t="s">
        <v>38</v>
      </c>
      <c r="BF28" t="s">
        <v>38</v>
      </c>
      <c r="BG28" t="s">
        <v>63</v>
      </c>
      <c r="BH28">
        <f>IF(H28=AI28,1,0)</f>
        <v>1</v>
      </c>
      <c r="BI28">
        <f>IF(I28=AJ28,1,0)</f>
        <v>1</v>
      </c>
      <c r="BJ28">
        <f>IF(J28=AK28,1,0)</f>
        <v>1</v>
      </c>
      <c r="BK28">
        <f>IF(K28=AL28,1,0)</f>
        <v>1</v>
      </c>
      <c r="BL28">
        <f>IF(L28=AM28,1,0)</f>
        <v>1</v>
      </c>
      <c r="BM28">
        <f>IF(M28=AN28,1,0)</f>
        <v>1</v>
      </c>
      <c r="BN28">
        <f>IF(N28=AO28,1,0)</f>
        <v>1</v>
      </c>
      <c r="BO28">
        <f>IF(O28=AP28,1,0)</f>
        <v>0</v>
      </c>
      <c r="BP28">
        <f>IF(P28=AQ28,1,0)</f>
        <v>1</v>
      </c>
      <c r="BQ28">
        <f>IF(Q28=AR28,1,0)</f>
        <v>1</v>
      </c>
      <c r="BR28">
        <f>IF(R28=AS28,1,0)</f>
        <v>0</v>
      </c>
      <c r="BS28">
        <f>IF(S28=AT28,1,0)</f>
        <v>1</v>
      </c>
      <c r="BT28">
        <f>IF(T28=AU28,1,0)</f>
        <v>1</v>
      </c>
      <c r="BU28">
        <f>IF(U28=AV28,1,0)</f>
        <v>1</v>
      </c>
      <c r="BV28">
        <f>IF(V28=AW28,1,0)</f>
        <v>1</v>
      </c>
      <c r="BW28">
        <f>IF(W28=AX28,1,0)</f>
        <v>1</v>
      </c>
      <c r="BX28">
        <f>IF(X28=AY28,1,0)</f>
        <v>1</v>
      </c>
      <c r="BY28">
        <f>IF(Y28=AZ28,1,0)</f>
        <v>1</v>
      </c>
      <c r="BZ28">
        <f>IF(Z28=BA28,1,0)</f>
        <v>1</v>
      </c>
      <c r="CA28">
        <f>IF(AA28=BB28,1,0)</f>
        <v>1</v>
      </c>
      <c r="CB28">
        <f>IF(AB28=BC28,1,0)</f>
        <v>0</v>
      </c>
      <c r="CC28">
        <f t="shared" si="0"/>
        <v>18</v>
      </c>
    </row>
    <row r="29" spans="1:81" ht="12.75">
      <c r="A29" t="s">
        <v>201</v>
      </c>
      <c r="B29" s="1">
        <v>38282</v>
      </c>
      <c r="C29" s="2">
        <v>0.6021296296296296</v>
      </c>
      <c r="D29" t="s">
        <v>65</v>
      </c>
      <c r="E29">
        <v>18</v>
      </c>
      <c r="F29" t="s">
        <v>64</v>
      </c>
      <c r="G29">
        <v>13</v>
      </c>
      <c r="H29">
        <v>-1</v>
      </c>
      <c r="I29">
        <v>-1</v>
      </c>
      <c r="J29">
        <v>-1</v>
      </c>
      <c r="K29">
        <v>1</v>
      </c>
      <c r="L29">
        <v>1</v>
      </c>
      <c r="M29">
        <v>-1</v>
      </c>
      <c r="N29">
        <v>-1</v>
      </c>
      <c r="O29">
        <v>-1</v>
      </c>
      <c r="P29">
        <v>-1</v>
      </c>
      <c r="Q29">
        <v>-1</v>
      </c>
      <c r="R29">
        <v>-1</v>
      </c>
      <c r="S29">
        <v>-1</v>
      </c>
      <c r="T29">
        <v>1</v>
      </c>
      <c r="U29">
        <v>-1</v>
      </c>
      <c r="V29">
        <v>1</v>
      </c>
      <c r="W29">
        <v>-1</v>
      </c>
      <c r="X29">
        <v>-1</v>
      </c>
      <c r="Y29">
        <v>-1</v>
      </c>
      <c r="Z29">
        <v>1</v>
      </c>
      <c r="AA29">
        <v>1</v>
      </c>
      <c r="AB29">
        <v>-1</v>
      </c>
      <c r="AC29" s="1">
        <v>38282</v>
      </c>
      <c r="AD29" s="2">
        <v>0.6155092592592593</v>
      </c>
      <c r="AE29" t="s">
        <v>65</v>
      </c>
      <c r="AF29">
        <v>18</v>
      </c>
      <c r="AG29" t="s">
        <v>64</v>
      </c>
      <c r="AH29">
        <v>13</v>
      </c>
      <c r="AI29">
        <v>-1</v>
      </c>
      <c r="AJ29">
        <v>-1</v>
      </c>
      <c r="AK29">
        <v>-1</v>
      </c>
      <c r="AL29">
        <v>1</v>
      </c>
      <c r="AM29">
        <v>-1</v>
      </c>
      <c r="AN29">
        <v>-1</v>
      </c>
      <c r="AO29">
        <v>-1</v>
      </c>
      <c r="AP29">
        <v>-1</v>
      </c>
      <c r="AQ29">
        <v>-1</v>
      </c>
      <c r="AR29">
        <v>-1</v>
      </c>
      <c r="AS29">
        <v>-1</v>
      </c>
      <c r="AT29">
        <v>1</v>
      </c>
      <c r="AU29">
        <v>1</v>
      </c>
      <c r="AV29">
        <v>-1</v>
      </c>
      <c r="AW29">
        <v>1</v>
      </c>
      <c r="AX29">
        <v>-1</v>
      </c>
      <c r="AY29">
        <v>1</v>
      </c>
      <c r="AZ29">
        <v>-1</v>
      </c>
      <c r="BA29">
        <v>1</v>
      </c>
      <c r="BB29">
        <v>-1</v>
      </c>
      <c r="BC29">
        <v>-1</v>
      </c>
      <c r="BD29" t="s">
        <v>38</v>
      </c>
      <c r="BE29" t="s">
        <v>38</v>
      </c>
      <c r="BF29" t="s">
        <v>38</v>
      </c>
      <c r="BG29" t="s">
        <v>61</v>
      </c>
      <c r="BH29">
        <f>IF(H29=AI29,1,0)</f>
        <v>1</v>
      </c>
      <c r="BI29">
        <f>IF(I29=AJ29,1,0)</f>
        <v>1</v>
      </c>
      <c r="BJ29">
        <f>IF(J29=AK29,1,0)</f>
        <v>1</v>
      </c>
      <c r="BK29">
        <f>IF(K29=AL29,1,0)</f>
        <v>1</v>
      </c>
      <c r="BL29">
        <f>IF(L29=AM29,1,0)</f>
        <v>0</v>
      </c>
      <c r="BM29">
        <f>IF(M29=AN29,1,0)</f>
        <v>1</v>
      </c>
      <c r="BN29">
        <f>IF(N29=AO29,1,0)</f>
        <v>1</v>
      </c>
      <c r="BO29">
        <f>IF(O29=AP29,1,0)</f>
        <v>1</v>
      </c>
      <c r="BP29">
        <f>IF(P29=AQ29,1,0)</f>
        <v>1</v>
      </c>
      <c r="BQ29">
        <f>IF(Q29=AR29,1,0)</f>
        <v>1</v>
      </c>
      <c r="BR29">
        <f>IF(R29=AS29,1,0)</f>
        <v>1</v>
      </c>
      <c r="BS29">
        <f>IF(S29=AT29,1,0)</f>
        <v>0</v>
      </c>
      <c r="BT29">
        <f>IF(T29=AU29,1,0)</f>
        <v>1</v>
      </c>
      <c r="BU29">
        <f>IF(U29=AV29,1,0)</f>
        <v>1</v>
      </c>
      <c r="BV29">
        <f>IF(V29=AW29,1,0)</f>
        <v>1</v>
      </c>
      <c r="BW29">
        <f>IF(W29=AX29,1,0)</f>
        <v>1</v>
      </c>
      <c r="BX29">
        <f>IF(X29=AY29,1,0)</f>
        <v>0</v>
      </c>
      <c r="BY29">
        <f>IF(Y29=AZ29,1,0)</f>
        <v>1</v>
      </c>
      <c r="BZ29">
        <f>IF(Z29=BA29,1,0)</f>
        <v>1</v>
      </c>
      <c r="CA29">
        <f>IF(AA29=BB29,1,0)</f>
        <v>0</v>
      </c>
      <c r="CB29">
        <f>IF(AB29=BC29,1,0)</f>
        <v>1</v>
      </c>
      <c r="CC29">
        <f t="shared" si="0"/>
        <v>17</v>
      </c>
    </row>
    <row r="30" spans="1:81" ht="12.75">
      <c r="A30" t="s">
        <v>201</v>
      </c>
      <c r="B30" s="1">
        <v>38282</v>
      </c>
      <c r="C30" s="2">
        <v>0.6028935185185186</v>
      </c>
      <c r="D30" t="s">
        <v>99</v>
      </c>
      <c r="E30">
        <v>19</v>
      </c>
      <c r="F30" t="s">
        <v>66</v>
      </c>
      <c r="G30">
        <v>14</v>
      </c>
      <c r="H30">
        <v>-1</v>
      </c>
      <c r="I30">
        <v>-1</v>
      </c>
      <c r="J30">
        <v>-1</v>
      </c>
      <c r="K30">
        <v>1</v>
      </c>
      <c r="L30">
        <v>-1</v>
      </c>
      <c r="M30">
        <v>1</v>
      </c>
      <c r="N30">
        <v>-1</v>
      </c>
      <c r="O30">
        <v>1</v>
      </c>
      <c r="P30">
        <v>1</v>
      </c>
      <c r="Q30">
        <v>-1</v>
      </c>
      <c r="R30">
        <v>1</v>
      </c>
      <c r="S30">
        <v>-1</v>
      </c>
      <c r="T30">
        <v>-1</v>
      </c>
      <c r="U30">
        <v>1</v>
      </c>
      <c r="V30">
        <v>-1</v>
      </c>
      <c r="W30">
        <v>-1</v>
      </c>
      <c r="X30">
        <v>-1</v>
      </c>
      <c r="Y30">
        <v>-1</v>
      </c>
      <c r="Z30">
        <v>-1</v>
      </c>
      <c r="AA30">
        <v>-1</v>
      </c>
      <c r="AB30">
        <v>-1</v>
      </c>
      <c r="AC30" s="1">
        <v>38282</v>
      </c>
      <c r="AD30" s="2">
        <v>0.6186226851851852</v>
      </c>
      <c r="AE30" t="s">
        <v>65</v>
      </c>
      <c r="AF30">
        <v>19</v>
      </c>
      <c r="AG30" t="s">
        <v>66</v>
      </c>
      <c r="AH30">
        <v>14</v>
      </c>
      <c r="AI30">
        <v>-1</v>
      </c>
      <c r="AJ30">
        <v>-1</v>
      </c>
      <c r="AK30">
        <v>-1</v>
      </c>
      <c r="AL30">
        <v>1</v>
      </c>
      <c r="AM30">
        <v>-1</v>
      </c>
      <c r="AN30">
        <v>-1</v>
      </c>
      <c r="AO30">
        <v>-1</v>
      </c>
      <c r="AP30">
        <v>-1</v>
      </c>
      <c r="AQ30">
        <v>-1</v>
      </c>
      <c r="AR30">
        <v>-1</v>
      </c>
      <c r="AS30">
        <v>-1</v>
      </c>
      <c r="AT30">
        <v>-1</v>
      </c>
      <c r="AU30">
        <v>1</v>
      </c>
      <c r="AV30">
        <v>-1</v>
      </c>
      <c r="AW30">
        <v>-1</v>
      </c>
      <c r="AX30">
        <v>-1</v>
      </c>
      <c r="AY30">
        <v>-1</v>
      </c>
      <c r="AZ30">
        <v>-1</v>
      </c>
      <c r="BA30">
        <v>-1</v>
      </c>
      <c r="BB30">
        <v>-1</v>
      </c>
      <c r="BC30">
        <v>-1</v>
      </c>
      <c r="BD30" t="s">
        <v>38</v>
      </c>
      <c r="BE30" t="s">
        <v>38</v>
      </c>
      <c r="BF30" t="s">
        <v>38</v>
      </c>
      <c r="BG30" t="s">
        <v>61</v>
      </c>
      <c r="BH30">
        <f>IF(H30=AI30,1,0)</f>
        <v>1</v>
      </c>
      <c r="BI30">
        <f>IF(I30=AJ30,1,0)</f>
        <v>1</v>
      </c>
      <c r="BJ30">
        <f>IF(J30=AK30,1,0)</f>
        <v>1</v>
      </c>
      <c r="BK30">
        <f>IF(K30=AL30,1,0)</f>
        <v>1</v>
      </c>
      <c r="BL30">
        <f>IF(L30=AM30,1,0)</f>
        <v>1</v>
      </c>
      <c r="BM30">
        <f>IF(M30=AN30,1,0)</f>
        <v>0</v>
      </c>
      <c r="BN30">
        <f>IF(N30=AO30,1,0)</f>
        <v>1</v>
      </c>
      <c r="BO30">
        <f>IF(O30=AP30,1,0)</f>
        <v>0</v>
      </c>
      <c r="BP30">
        <f>IF(P30=AQ30,1,0)</f>
        <v>0</v>
      </c>
      <c r="BQ30">
        <f>IF(Q30=AR30,1,0)</f>
        <v>1</v>
      </c>
      <c r="BR30">
        <f>IF(R30=AS30,1,0)</f>
        <v>0</v>
      </c>
      <c r="BS30">
        <f>IF(S30=AT30,1,0)</f>
        <v>1</v>
      </c>
      <c r="BT30">
        <f>IF(T30=AU30,1,0)</f>
        <v>0</v>
      </c>
      <c r="BU30">
        <f>IF(U30=AV30,1,0)</f>
        <v>0</v>
      </c>
      <c r="BV30">
        <f>IF(V30=AW30,1,0)</f>
        <v>1</v>
      </c>
      <c r="BW30">
        <f>IF(W30=AX30,1,0)</f>
        <v>1</v>
      </c>
      <c r="BX30">
        <f>IF(X30=AY30,1,0)</f>
        <v>1</v>
      </c>
      <c r="BY30">
        <f>IF(Y30=AZ30,1,0)</f>
        <v>1</v>
      </c>
      <c r="BZ30">
        <f>IF(Z30=BA30,1,0)</f>
        <v>1</v>
      </c>
      <c r="CA30">
        <f>IF(AA30=BB30,1,0)</f>
        <v>1</v>
      </c>
      <c r="CB30">
        <f>IF(AB30=BC30,1,0)</f>
        <v>1</v>
      </c>
      <c r="CC30">
        <f t="shared" si="0"/>
        <v>15</v>
      </c>
    </row>
    <row r="31" spans="1:81" ht="12.75">
      <c r="A31" t="s">
        <v>201</v>
      </c>
      <c r="B31" s="1">
        <v>38282</v>
      </c>
      <c r="C31" s="2">
        <v>0.6055555555555555</v>
      </c>
      <c r="D31" t="s">
        <v>65</v>
      </c>
      <c r="E31">
        <v>18</v>
      </c>
      <c r="F31" t="s">
        <v>64</v>
      </c>
      <c r="G31">
        <v>14</v>
      </c>
      <c r="H31">
        <v>-1</v>
      </c>
      <c r="I31">
        <v>1</v>
      </c>
      <c r="J31">
        <v>-1</v>
      </c>
      <c r="K31">
        <v>1</v>
      </c>
      <c r="L31">
        <v>-1</v>
      </c>
      <c r="M31">
        <v>-1</v>
      </c>
      <c r="N31">
        <v>1</v>
      </c>
      <c r="O31">
        <v>1</v>
      </c>
      <c r="P31">
        <v>-1</v>
      </c>
      <c r="Q31">
        <v>-1</v>
      </c>
      <c r="R31">
        <v>-1</v>
      </c>
      <c r="S31">
        <v>1</v>
      </c>
      <c r="T31">
        <v>-1</v>
      </c>
      <c r="U31">
        <v>-1</v>
      </c>
      <c r="V31">
        <v>-1</v>
      </c>
      <c r="W31">
        <v>1</v>
      </c>
      <c r="X31">
        <v>1</v>
      </c>
      <c r="Y31">
        <v>-1</v>
      </c>
      <c r="Z31">
        <v>-1</v>
      </c>
      <c r="AA31">
        <v>1</v>
      </c>
      <c r="AB31">
        <v>-1</v>
      </c>
      <c r="AC31" s="1">
        <v>38282</v>
      </c>
      <c r="AD31" s="2">
        <v>0.6258449074074074</v>
      </c>
      <c r="AE31" t="s">
        <v>65</v>
      </c>
      <c r="AF31">
        <v>18</v>
      </c>
      <c r="AG31" t="s">
        <v>64</v>
      </c>
      <c r="AH31">
        <v>14</v>
      </c>
      <c r="AI31">
        <v>1</v>
      </c>
      <c r="AJ31">
        <v>1</v>
      </c>
      <c r="AK31">
        <v>-1</v>
      </c>
      <c r="AL31">
        <v>1</v>
      </c>
      <c r="AM31">
        <v>-1</v>
      </c>
      <c r="AN31">
        <v>1</v>
      </c>
      <c r="AO31">
        <v>-1</v>
      </c>
      <c r="AP31">
        <v>-1</v>
      </c>
      <c r="AQ31">
        <v>-1</v>
      </c>
      <c r="AR31">
        <v>-1</v>
      </c>
      <c r="AS31">
        <v>-1</v>
      </c>
      <c r="AT31">
        <v>1</v>
      </c>
      <c r="AU31">
        <v>-1</v>
      </c>
      <c r="AV31">
        <v>-1</v>
      </c>
      <c r="AW31">
        <v>1</v>
      </c>
      <c r="AX31">
        <v>1</v>
      </c>
      <c r="AY31">
        <v>-1</v>
      </c>
      <c r="AZ31">
        <v>-1</v>
      </c>
      <c r="BA31">
        <v>-1</v>
      </c>
      <c r="BB31">
        <v>1</v>
      </c>
      <c r="BC31">
        <v>-1</v>
      </c>
      <c r="BD31" t="s">
        <v>38</v>
      </c>
      <c r="BE31" t="s">
        <v>38</v>
      </c>
      <c r="BF31" t="s">
        <v>38</v>
      </c>
      <c r="BG31" t="s">
        <v>61</v>
      </c>
      <c r="BH31">
        <f>IF(H31=AI31,1,0)</f>
        <v>0</v>
      </c>
      <c r="BI31">
        <f>IF(I31=AJ31,1,0)</f>
        <v>1</v>
      </c>
      <c r="BJ31">
        <f>IF(J31=AK31,1,0)</f>
        <v>1</v>
      </c>
      <c r="BK31">
        <f>IF(K31=AL31,1,0)</f>
        <v>1</v>
      </c>
      <c r="BL31">
        <f>IF(L31=AM31,1,0)</f>
        <v>1</v>
      </c>
      <c r="BM31">
        <f>IF(M31=AN31,1,0)</f>
        <v>0</v>
      </c>
      <c r="BN31">
        <f>IF(N31=AO31,1,0)</f>
        <v>0</v>
      </c>
      <c r="BO31">
        <f>IF(O31=AP31,1,0)</f>
        <v>0</v>
      </c>
      <c r="BP31">
        <f>IF(P31=AQ31,1,0)</f>
        <v>1</v>
      </c>
      <c r="BQ31">
        <f>IF(Q31=AR31,1,0)</f>
        <v>1</v>
      </c>
      <c r="BR31">
        <f>IF(R31=AS31,1,0)</f>
        <v>1</v>
      </c>
      <c r="BS31">
        <f>IF(S31=AT31,1,0)</f>
        <v>1</v>
      </c>
      <c r="BT31">
        <f>IF(T31=AU31,1,0)</f>
        <v>1</v>
      </c>
      <c r="BU31">
        <f>IF(U31=AV31,1,0)</f>
        <v>1</v>
      </c>
      <c r="BV31">
        <f>IF(V31=AW31,1,0)</f>
        <v>0</v>
      </c>
      <c r="BW31">
        <f>IF(W31=AX31,1,0)</f>
        <v>1</v>
      </c>
      <c r="BX31">
        <f>IF(X31=AY31,1,0)</f>
        <v>0</v>
      </c>
      <c r="BY31">
        <f>IF(Y31=AZ31,1,0)</f>
        <v>1</v>
      </c>
      <c r="BZ31">
        <f>IF(Z31=BA31,1,0)</f>
        <v>1</v>
      </c>
      <c r="CA31">
        <f>IF(AA31=BB31,1,0)</f>
        <v>1</v>
      </c>
      <c r="CB31">
        <f>IF(AB31=BC31,1,0)</f>
        <v>1</v>
      </c>
      <c r="CC31">
        <f t="shared" si="0"/>
        <v>15</v>
      </c>
    </row>
    <row r="32" spans="1:81" ht="12.75">
      <c r="A32" t="s">
        <v>201</v>
      </c>
      <c r="B32" s="1">
        <v>38282</v>
      </c>
      <c r="C32" s="2">
        <v>0.6071643518518518</v>
      </c>
      <c r="D32" t="s">
        <v>65</v>
      </c>
      <c r="E32">
        <v>19</v>
      </c>
      <c r="F32" t="s">
        <v>64</v>
      </c>
      <c r="G32">
        <v>13</v>
      </c>
      <c r="H32">
        <v>1</v>
      </c>
      <c r="I32">
        <v>1</v>
      </c>
      <c r="J32">
        <v>-1</v>
      </c>
      <c r="K32">
        <v>1</v>
      </c>
      <c r="L32">
        <v>1</v>
      </c>
      <c r="M32">
        <v>-1</v>
      </c>
      <c r="N32">
        <v>-1</v>
      </c>
      <c r="O32">
        <v>1</v>
      </c>
      <c r="P32">
        <v>1</v>
      </c>
      <c r="Q32">
        <v>1</v>
      </c>
      <c r="R32">
        <v>-1</v>
      </c>
      <c r="S32">
        <v>-1</v>
      </c>
      <c r="T32">
        <v>-1</v>
      </c>
      <c r="U32">
        <v>-1</v>
      </c>
      <c r="V32">
        <v>1</v>
      </c>
      <c r="W32">
        <v>-1</v>
      </c>
      <c r="X32">
        <v>-1</v>
      </c>
      <c r="Y32">
        <v>1</v>
      </c>
      <c r="Z32">
        <v>1</v>
      </c>
      <c r="AA32">
        <v>1</v>
      </c>
      <c r="AB32">
        <v>1</v>
      </c>
      <c r="AC32" s="1">
        <v>38282</v>
      </c>
      <c r="AD32" s="2">
        <v>0.6242939814814815</v>
      </c>
      <c r="AE32" t="s">
        <v>65</v>
      </c>
      <c r="AF32">
        <v>19</v>
      </c>
      <c r="AG32" t="s">
        <v>64</v>
      </c>
      <c r="AH32">
        <v>13</v>
      </c>
      <c r="AI32">
        <v>1</v>
      </c>
      <c r="AJ32">
        <v>-1</v>
      </c>
      <c r="AK32">
        <v>-1</v>
      </c>
      <c r="AL32">
        <v>1</v>
      </c>
      <c r="AM32">
        <v>-1</v>
      </c>
      <c r="AN32">
        <v>-1</v>
      </c>
      <c r="AO32">
        <v>-1</v>
      </c>
      <c r="AP32">
        <v>1</v>
      </c>
      <c r="AQ32">
        <v>1</v>
      </c>
      <c r="AR32">
        <v>1</v>
      </c>
      <c r="AS32">
        <v>-1</v>
      </c>
      <c r="AT32">
        <v>1</v>
      </c>
      <c r="AU32">
        <v>1</v>
      </c>
      <c r="AV32">
        <v>-1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D32" t="s">
        <v>38</v>
      </c>
      <c r="BE32" t="s">
        <v>38</v>
      </c>
      <c r="BF32" t="s">
        <v>38</v>
      </c>
      <c r="BG32" t="s">
        <v>61</v>
      </c>
      <c r="BH32">
        <f>IF(H32=AI32,1,0)</f>
        <v>1</v>
      </c>
      <c r="BI32">
        <f>IF(I32=AJ32,1,0)</f>
        <v>0</v>
      </c>
      <c r="BJ32">
        <f>IF(J32=AK32,1,0)</f>
        <v>1</v>
      </c>
      <c r="BK32">
        <f>IF(K32=AL32,1,0)</f>
        <v>1</v>
      </c>
      <c r="BL32">
        <f>IF(L32=AM32,1,0)</f>
        <v>0</v>
      </c>
      <c r="BM32">
        <f>IF(M32=AN32,1,0)</f>
        <v>1</v>
      </c>
      <c r="BN32">
        <f>IF(N32=AO32,1,0)</f>
        <v>1</v>
      </c>
      <c r="BO32">
        <f>IF(O32=AP32,1,0)</f>
        <v>1</v>
      </c>
      <c r="BP32">
        <f>IF(P32=AQ32,1,0)</f>
        <v>1</v>
      </c>
      <c r="BQ32">
        <f>IF(Q32=AR32,1,0)</f>
        <v>1</v>
      </c>
      <c r="BR32">
        <f>IF(R32=AS32,1,0)</f>
        <v>1</v>
      </c>
      <c r="BS32">
        <f>IF(S32=AT32,1,0)</f>
        <v>0</v>
      </c>
      <c r="BT32">
        <f>IF(T32=AU32,1,0)</f>
        <v>0</v>
      </c>
      <c r="BU32">
        <f>IF(U32=AV32,1,0)</f>
        <v>1</v>
      </c>
      <c r="BV32">
        <f>IF(V32=AW32,1,0)</f>
        <v>1</v>
      </c>
      <c r="BW32">
        <f>IF(W32=AX32,1,0)</f>
        <v>0</v>
      </c>
      <c r="BX32">
        <f>IF(X32=AY32,1,0)</f>
        <v>0</v>
      </c>
      <c r="BY32">
        <f>IF(Y32=AZ32,1,0)</f>
        <v>1</v>
      </c>
      <c r="BZ32">
        <f>IF(Z32=BA32,1,0)</f>
        <v>1</v>
      </c>
      <c r="CA32">
        <f>IF(AA32=BB32,1,0)</f>
        <v>1</v>
      </c>
      <c r="CB32">
        <f>IF(AB32=BC32,1,0)</f>
        <v>1</v>
      </c>
      <c r="CC32">
        <f t="shared" si="0"/>
        <v>15</v>
      </c>
    </row>
    <row r="33" spans="1:81" ht="12.75">
      <c r="A33" t="s">
        <v>201</v>
      </c>
      <c r="B33" s="1">
        <v>38282</v>
      </c>
      <c r="C33" s="2">
        <v>0.6114930555555556</v>
      </c>
      <c r="D33" t="s">
        <v>65</v>
      </c>
      <c r="E33">
        <v>22</v>
      </c>
      <c r="F33" t="s">
        <v>64</v>
      </c>
      <c r="G33">
        <v>15</v>
      </c>
      <c r="H33">
        <v>-1</v>
      </c>
      <c r="I33">
        <v>-1</v>
      </c>
      <c r="J33">
        <v>-1</v>
      </c>
      <c r="K33">
        <v>1</v>
      </c>
      <c r="L33">
        <v>-1</v>
      </c>
      <c r="M33">
        <v>-1</v>
      </c>
      <c r="N33">
        <v>1</v>
      </c>
      <c r="O33">
        <v>-1</v>
      </c>
      <c r="P33">
        <v>-1</v>
      </c>
      <c r="Q33">
        <v>-1</v>
      </c>
      <c r="R33">
        <v>-1</v>
      </c>
      <c r="S33">
        <v>1</v>
      </c>
      <c r="T33">
        <v>-1</v>
      </c>
      <c r="U33">
        <v>-1</v>
      </c>
      <c r="V33">
        <v>1</v>
      </c>
      <c r="W33">
        <v>1</v>
      </c>
      <c r="X33">
        <v>1</v>
      </c>
      <c r="Y33">
        <v>-1</v>
      </c>
      <c r="Z33">
        <v>1</v>
      </c>
      <c r="AA33">
        <v>1</v>
      </c>
      <c r="AB33">
        <v>-1</v>
      </c>
      <c r="AC33" s="1">
        <v>38282</v>
      </c>
      <c r="AD33" s="2">
        <v>0.6399537037037036</v>
      </c>
      <c r="AE33" t="s">
        <v>65</v>
      </c>
      <c r="AF33">
        <v>22</v>
      </c>
      <c r="AG33" t="s">
        <v>64</v>
      </c>
      <c r="AH33">
        <v>15</v>
      </c>
      <c r="AI33">
        <v>-1</v>
      </c>
      <c r="AJ33">
        <v>-1</v>
      </c>
      <c r="AK33">
        <v>-1</v>
      </c>
      <c r="AL33">
        <v>1</v>
      </c>
      <c r="AM33">
        <v>1</v>
      </c>
      <c r="AN33">
        <v>-1</v>
      </c>
      <c r="AO33">
        <v>1</v>
      </c>
      <c r="AP33">
        <v>-1</v>
      </c>
      <c r="AQ33">
        <v>1</v>
      </c>
      <c r="AR33">
        <v>-1</v>
      </c>
      <c r="AS33">
        <v>1</v>
      </c>
      <c r="AT33">
        <v>1</v>
      </c>
      <c r="AU33">
        <v>1</v>
      </c>
      <c r="AV33">
        <v>-1</v>
      </c>
      <c r="AW33">
        <v>1</v>
      </c>
      <c r="AX33">
        <v>1</v>
      </c>
      <c r="AY33">
        <v>-1</v>
      </c>
      <c r="AZ33">
        <v>-1</v>
      </c>
      <c r="BA33">
        <v>1</v>
      </c>
      <c r="BB33">
        <v>-1</v>
      </c>
      <c r="BC33">
        <v>-1</v>
      </c>
      <c r="BD33" t="s">
        <v>38</v>
      </c>
      <c r="BE33" t="s">
        <v>38</v>
      </c>
      <c r="BF33" t="s">
        <v>38</v>
      </c>
      <c r="BG33" t="s">
        <v>61</v>
      </c>
      <c r="BH33">
        <f>IF(H33=AI33,1,0)</f>
        <v>1</v>
      </c>
      <c r="BI33">
        <f>IF(I33=AJ33,1,0)</f>
        <v>1</v>
      </c>
      <c r="BJ33">
        <f>IF(J33=AK33,1,0)</f>
        <v>1</v>
      </c>
      <c r="BK33">
        <f>IF(K33=AL33,1,0)</f>
        <v>1</v>
      </c>
      <c r="BL33">
        <f>IF(L33=AM33,1,0)</f>
        <v>0</v>
      </c>
      <c r="BM33">
        <f>IF(M33=AN33,1,0)</f>
        <v>1</v>
      </c>
      <c r="BN33">
        <f>IF(N33=AO33,1,0)</f>
        <v>1</v>
      </c>
      <c r="BO33">
        <f>IF(O33=AP33,1,0)</f>
        <v>1</v>
      </c>
      <c r="BP33">
        <f>IF(P33=AQ33,1,0)</f>
        <v>0</v>
      </c>
      <c r="BQ33">
        <f>IF(Q33=AR33,1,0)</f>
        <v>1</v>
      </c>
      <c r="BR33">
        <f>IF(R33=AS33,1,0)</f>
        <v>0</v>
      </c>
      <c r="BS33">
        <f>IF(S33=AT33,1,0)</f>
        <v>1</v>
      </c>
      <c r="BT33">
        <f>IF(T33=AU33,1,0)</f>
        <v>0</v>
      </c>
      <c r="BU33">
        <f>IF(U33=AV33,1,0)</f>
        <v>1</v>
      </c>
      <c r="BV33">
        <f>IF(V33=AW33,1,0)</f>
        <v>1</v>
      </c>
      <c r="BW33">
        <f>IF(W33=AX33,1,0)</f>
        <v>1</v>
      </c>
      <c r="BX33">
        <f>IF(X33=AY33,1,0)</f>
        <v>0</v>
      </c>
      <c r="BY33">
        <f>IF(Y33=AZ33,1,0)</f>
        <v>1</v>
      </c>
      <c r="BZ33">
        <f>IF(Z33=BA33,1,0)</f>
        <v>1</v>
      </c>
      <c r="CA33">
        <f>IF(AA33=BB33,1,0)</f>
        <v>0</v>
      </c>
      <c r="CB33">
        <f>IF(AB33=BC33,1,0)</f>
        <v>1</v>
      </c>
      <c r="CC33">
        <f t="shared" si="0"/>
        <v>15</v>
      </c>
    </row>
    <row r="34" spans="1:81" ht="12.75">
      <c r="A34" t="s">
        <v>201</v>
      </c>
      <c r="B34" s="1">
        <v>38282</v>
      </c>
      <c r="C34" s="2">
        <v>0.6146296296296296</v>
      </c>
      <c r="D34" t="s">
        <v>65</v>
      </c>
      <c r="E34">
        <v>18</v>
      </c>
      <c r="F34" t="s">
        <v>64</v>
      </c>
      <c r="G34">
        <v>13</v>
      </c>
      <c r="H34">
        <v>1</v>
      </c>
      <c r="I34">
        <v>1</v>
      </c>
      <c r="J34">
        <v>-1</v>
      </c>
      <c r="K34">
        <v>1</v>
      </c>
      <c r="L34">
        <v>-1</v>
      </c>
      <c r="M34">
        <v>-1</v>
      </c>
      <c r="N34">
        <v>1</v>
      </c>
      <c r="O34">
        <v>1</v>
      </c>
      <c r="P34">
        <v>-1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>
        <v>1</v>
      </c>
      <c r="AC34" s="1">
        <v>38282</v>
      </c>
      <c r="AD34" s="2">
        <v>0.6363425925925926</v>
      </c>
      <c r="AE34" t="s">
        <v>99</v>
      </c>
      <c r="AF34">
        <v>18</v>
      </c>
      <c r="AG34" t="s">
        <v>64</v>
      </c>
      <c r="AH34">
        <v>13</v>
      </c>
      <c r="AI34">
        <v>1</v>
      </c>
      <c r="AJ34">
        <v>1</v>
      </c>
      <c r="AK34">
        <v>-1</v>
      </c>
      <c r="AL34">
        <v>1</v>
      </c>
      <c r="AM34">
        <v>-1</v>
      </c>
      <c r="AN34">
        <v>1</v>
      </c>
      <c r="AO34">
        <v>-1</v>
      </c>
      <c r="AP34">
        <v>1</v>
      </c>
      <c r="AQ34">
        <v>-1</v>
      </c>
      <c r="AR34">
        <v>1</v>
      </c>
      <c r="AS34">
        <v>-1</v>
      </c>
      <c r="AT34">
        <v>1</v>
      </c>
      <c r="AU34">
        <v>-1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-1</v>
      </c>
      <c r="BB34">
        <v>1</v>
      </c>
      <c r="BC34">
        <v>1</v>
      </c>
      <c r="BD34" t="s">
        <v>38</v>
      </c>
      <c r="BE34" t="s">
        <v>38</v>
      </c>
      <c r="BF34" t="s">
        <v>38</v>
      </c>
      <c r="BG34" t="s">
        <v>61</v>
      </c>
      <c r="BH34">
        <f>IF(H34=AI34,1,0)</f>
        <v>1</v>
      </c>
      <c r="BI34">
        <f>IF(I34=AJ34,1,0)</f>
        <v>1</v>
      </c>
      <c r="BJ34">
        <f>IF(J34=AK34,1,0)</f>
        <v>1</v>
      </c>
      <c r="BK34">
        <f>IF(K34=AL34,1,0)</f>
        <v>1</v>
      </c>
      <c r="BL34">
        <f>IF(L34=AM34,1,0)</f>
        <v>1</v>
      </c>
      <c r="BM34">
        <f>IF(M34=AN34,1,0)</f>
        <v>0</v>
      </c>
      <c r="BN34">
        <f>IF(N34=AO34,1,0)</f>
        <v>0</v>
      </c>
      <c r="BO34">
        <f>IF(O34=AP34,1,0)</f>
        <v>1</v>
      </c>
      <c r="BP34">
        <f>IF(P34=AQ34,1,0)</f>
        <v>1</v>
      </c>
      <c r="BQ34">
        <f>IF(Q34=AR34,1,0)</f>
        <v>1</v>
      </c>
      <c r="BR34">
        <f>IF(R34=AS34,1,0)</f>
        <v>0</v>
      </c>
      <c r="BS34">
        <f>IF(S34=AT34,1,0)</f>
        <v>1</v>
      </c>
      <c r="BT34">
        <f>IF(T34=AU34,1,0)</f>
        <v>0</v>
      </c>
      <c r="BU34">
        <f>IF(U34=AV34,1,0)</f>
        <v>1</v>
      </c>
      <c r="BV34">
        <f>IF(V34=AW34,1,0)</f>
        <v>1</v>
      </c>
      <c r="BW34">
        <f>IF(W34=AX34,1,0)</f>
        <v>1</v>
      </c>
      <c r="BX34">
        <f>IF(X34=AY34,1,0)</f>
        <v>1</v>
      </c>
      <c r="BY34">
        <f>IF(Y34=AZ34,1,0)</f>
        <v>1</v>
      </c>
      <c r="BZ34">
        <f>IF(Z34=BA34,1,0)</f>
        <v>0</v>
      </c>
      <c r="CA34">
        <f>IF(AA34=BB34,1,0)</f>
        <v>1</v>
      </c>
      <c r="CB34">
        <f>IF(AB34=BC34,1,0)</f>
        <v>1</v>
      </c>
      <c r="CC34">
        <f t="shared" si="0"/>
        <v>16</v>
      </c>
    </row>
    <row r="35" spans="1:81" ht="12.75">
      <c r="A35" t="s">
        <v>201</v>
      </c>
      <c r="B35" s="1">
        <v>38282</v>
      </c>
      <c r="C35" s="2">
        <v>0.615</v>
      </c>
      <c r="D35" t="s">
        <v>65</v>
      </c>
      <c r="E35">
        <v>18</v>
      </c>
      <c r="F35" t="s">
        <v>64</v>
      </c>
      <c r="G35">
        <v>13</v>
      </c>
      <c r="H35">
        <v>1</v>
      </c>
      <c r="I35">
        <v>-1</v>
      </c>
      <c r="J35">
        <v>-1</v>
      </c>
      <c r="K35">
        <v>1</v>
      </c>
      <c r="L35">
        <v>-1</v>
      </c>
      <c r="M35">
        <v>-1</v>
      </c>
      <c r="N35">
        <v>-1</v>
      </c>
      <c r="O35">
        <v>1</v>
      </c>
      <c r="P35">
        <v>-1</v>
      </c>
      <c r="Q35">
        <v>-1</v>
      </c>
      <c r="R35">
        <v>-1</v>
      </c>
      <c r="S35">
        <v>-1</v>
      </c>
      <c r="T35">
        <v>1</v>
      </c>
      <c r="U35">
        <v>-1</v>
      </c>
      <c r="V35">
        <v>-1</v>
      </c>
      <c r="W35">
        <v>-1</v>
      </c>
      <c r="X35">
        <v>1</v>
      </c>
      <c r="Y35">
        <v>1</v>
      </c>
      <c r="Z35">
        <v>1</v>
      </c>
      <c r="AA35">
        <v>1</v>
      </c>
      <c r="AB35">
        <v>1</v>
      </c>
      <c r="AC35" s="1">
        <v>38282</v>
      </c>
      <c r="AD35" s="2">
        <v>0.6307175925925926</v>
      </c>
      <c r="AE35" t="s">
        <v>65</v>
      </c>
      <c r="AF35">
        <v>18</v>
      </c>
      <c r="AG35" t="s">
        <v>64</v>
      </c>
      <c r="AH35">
        <v>13</v>
      </c>
      <c r="AI35">
        <v>-1</v>
      </c>
      <c r="AJ35">
        <v>-1</v>
      </c>
      <c r="AK35">
        <v>-1</v>
      </c>
      <c r="AL35">
        <v>1</v>
      </c>
      <c r="AM35">
        <v>1</v>
      </c>
      <c r="AN35">
        <v>-1</v>
      </c>
      <c r="AO35">
        <v>1</v>
      </c>
      <c r="AP35">
        <v>-1</v>
      </c>
      <c r="AQ35">
        <v>1</v>
      </c>
      <c r="AR35">
        <v>-1</v>
      </c>
      <c r="AS35">
        <v>-1</v>
      </c>
      <c r="AT35">
        <v>-1</v>
      </c>
      <c r="AU35">
        <v>1</v>
      </c>
      <c r="AV35">
        <v>-1</v>
      </c>
      <c r="AW35">
        <v>1</v>
      </c>
      <c r="AX35">
        <v>-1</v>
      </c>
      <c r="AY35">
        <v>1</v>
      </c>
      <c r="AZ35">
        <v>-1</v>
      </c>
      <c r="BA35">
        <v>1</v>
      </c>
      <c r="BB35">
        <v>-1</v>
      </c>
      <c r="BC35">
        <v>-1</v>
      </c>
      <c r="BD35" t="s">
        <v>38</v>
      </c>
      <c r="BE35" t="s">
        <v>38</v>
      </c>
      <c r="BF35" t="s">
        <v>38</v>
      </c>
      <c r="BG35" t="s">
        <v>61</v>
      </c>
      <c r="BH35">
        <f>IF(H35=AI35,1,0)</f>
        <v>0</v>
      </c>
      <c r="BI35">
        <f>IF(I35=AJ35,1,0)</f>
        <v>1</v>
      </c>
      <c r="BJ35">
        <f>IF(J35=AK35,1,0)</f>
        <v>1</v>
      </c>
      <c r="BK35">
        <f>IF(K35=AL35,1,0)</f>
        <v>1</v>
      </c>
      <c r="BL35">
        <f>IF(L35=AM35,1,0)</f>
        <v>0</v>
      </c>
      <c r="BM35">
        <f>IF(M35=AN35,1,0)</f>
        <v>1</v>
      </c>
      <c r="BN35">
        <f>IF(N35=AO35,1,0)</f>
        <v>0</v>
      </c>
      <c r="BO35">
        <f>IF(O35=AP35,1,0)</f>
        <v>0</v>
      </c>
      <c r="BP35">
        <f>IF(P35=AQ35,1,0)</f>
        <v>0</v>
      </c>
      <c r="BQ35">
        <f>IF(Q35=AR35,1,0)</f>
        <v>1</v>
      </c>
      <c r="BR35">
        <f>IF(R35=AS35,1,0)</f>
        <v>1</v>
      </c>
      <c r="BS35">
        <f>IF(S35=AT35,1,0)</f>
        <v>1</v>
      </c>
      <c r="BT35">
        <f>IF(T35=AU35,1,0)</f>
        <v>1</v>
      </c>
      <c r="BU35">
        <f>IF(U35=AV35,1,0)</f>
        <v>1</v>
      </c>
      <c r="BV35">
        <f>IF(V35=AW35,1,0)</f>
        <v>0</v>
      </c>
      <c r="BW35">
        <f>IF(W35=AX35,1,0)</f>
        <v>1</v>
      </c>
      <c r="BX35">
        <f>IF(X35=AY35,1,0)</f>
        <v>1</v>
      </c>
      <c r="BY35">
        <f>IF(Y35=AZ35,1,0)</f>
        <v>0</v>
      </c>
      <c r="BZ35">
        <f>IF(Z35=BA35,1,0)</f>
        <v>1</v>
      </c>
      <c r="CA35">
        <f>IF(AA35=BB35,1,0)</f>
        <v>0</v>
      </c>
      <c r="CB35">
        <f>IF(AB35=BC35,1,0)</f>
        <v>0</v>
      </c>
      <c r="CC35">
        <f t="shared" si="0"/>
        <v>12</v>
      </c>
    </row>
    <row r="36" spans="1:81" ht="12.75">
      <c r="A36" t="s">
        <v>201</v>
      </c>
      <c r="B36" s="1">
        <v>38282</v>
      </c>
      <c r="C36" s="2">
        <v>0.6160763888888888</v>
      </c>
      <c r="D36" t="s">
        <v>65</v>
      </c>
      <c r="E36">
        <v>18</v>
      </c>
      <c r="F36" t="s">
        <v>64</v>
      </c>
      <c r="G36">
        <v>13</v>
      </c>
      <c r="H36">
        <v>-1</v>
      </c>
      <c r="I36">
        <v>-1</v>
      </c>
      <c r="J36">
        <v>-1</v>
      </c>
      <c r="K36">
        <v>1</v>
      </c>
      <c r="L36">
        <v>-1</v>
      </c>
      <c r="M36">
        <v>1</v>
      </c>
      <c r="N36">
        <v>1</v>
      </c>
      <c r="O36">
        <v>-1</v>
      </c>
      <c r="P36">
        <v>1</v>
      </c>
      <c r="Q36">
        <v>1</v>
      </c>
      <c r="R36">
        <v>-1</v>
      </c>
      <c r="S36">
        <v>1</v>
      </c>
      <c r="T36">
        <v>1</v>
      </c>
      <c r="U36">
        <v>-1</v>
      </c>
      <c r="V36">
        <v>1</v>
      </c>
      <c r="W36">
        <v>1</v>
      </c>
      <c r="X36">
        <v>1</v>
      </c>
      <c r="Y36">
        <v>-1</v>
      </c>
      <c r="Z36">
        <v>1</v>
      </c>
      <c r="AA36">
        <v>-1</v>
      </c>
      <c r="AB36">
        <v>-1</v>
      </c>
      <c r="AC36" s="1">
        <v>38282</v>
      </c>
      <c r="AD36" s="2">
        <v>0.643125</v>
      </c>
      <c r="AE36" t="s">
        <v>65</v>
      </c>
      <c r="AF36">
        <v>18</v>
      </c>
      <c r="AG36" t="s">
        <v>64</v>
      </c>
      <c r="AH36">
        <v>13</v>
      </c>
      <c r="AI36">
        <v>-1</v>
      </c>
      <c r="AJ36">
        <v>-1</v>
      </c>
      <c r="AK36">
        <v>-1</v>
      </c>
      <c r="AL36">
        <v>1</v>
      </c>
      <c r="AM36">
        <v>1</v>
      </c>
      <c r="AN36">
        <v>-1</v>
      </c>
      <c r="AO36">
        <v>1</v>
      </c>
      <c r="AP36">
        <v>-1</v>
      </c>
      <c r="AQ36">
        <v>1</v>
      </c>
      <c r="AR36">
        <v>-1</v>
      </c>
      <c r="AS36">
        <v>-1</v>
      </c>
      <c r="AT36">
        <v>1</v>
      </c>
      <c r="AU36">
        <v>1</v>
      </c>
      <c r="AV36">
        <v>-1</v>
      </c>
      <c r="AW36">
        <v>1</v>
      </c>
      <c r="AX36">
        <v>1</v>
      </c>
      <c r="AY36">
        <v>-1</v>
      </c>
      <c r="AZ36">
        <v>-1</v>
      </c>
      <c r="BA36">
        <v>1</v>
      </c>
      <c r="BB36">
        <v>1</v>
      </c>
      <c r="BC36">
        <v>-1</v>
      </c>
      <c r="BD36" t="s">
        <v>38</v>
      </c>
      <c r="BE36" t="s">
        <v>38</v>
      </c>
      <c r="BF36" t="s">
        <v>38</v>
      </c>
      <c r="BG36" t="s">
        <v>61</v>
      </c>
      <c r="BH36">
        <f>IF(H36=AI36,1,0)</f>
        <v>1</v>
      </c>
      <c r="BI36">
        <f>IF(I36=AJ36,1,0)</f>
        <v>1</v>
      </c>
      <c r="BJ36">
        <f>IF(J36=AK36,1,0)</f>
        <v>1</v>
      </c>
      <c r="BK36">
        <f>IF(K36=AL36,1,0)</f>
        <v>1</v>
      </c>
      <c r="BL36">
        <f>IF(L36=AM36,1,0)</f>
        <v>0</v>
      </c>
      <c r="BM36">
        <f>IF(M36=AN36,1,0)</f>
        <v>0</v>
      </c>
      <c r="BN36">
        <f>IF(N36=AO36,1,0)</f>
        <v>1</v>
      </c>
      <c r="BO36">
        <f>IF(O36=AP36,1,0)</f>
        <v>1</v>
      </c>
      <c r="BP36">
        <f>IF(P36=AQ36,1,0)</f>
        <v>1</v>
      </c>
      <c r="BQ36">
        <f>IF(Q36=AR36,1,0)</f>
        <v>0</v>
      </c>
      <c r="BR36">
        <f>IF(R36=AS36,1,0)</f>
        <v>1</v>
      </c>
      <c r="BS36">
        <f>IF(S36=AT36,1,0)</f>
        <v>1</v>
      </c>
      <c r="BT36">
        <f>IF(T36=AU36,1,0)</f>
        <v>1</v>
      </c>
      <c r="BU36">
        <f>IF(U36=AV36,1,0)</f>
        <v>1</v>
      </c>
      <c r="BV36">
        <f>IF(V36=AW36,1,0)</f>
        <v>1</v>
      </c>
      <c r="BW36">
        <f>IF(W36=AX36,1,0)</f>
        <v>1</v>
      </c>
      <c r="BX36">
        <f>IF(X36=AY36,1,0)</f>
        <v>0</v>
      </c>
      <c r="BY36">
        <f>IF(Y36=AZ36,1,0)</f>
        <v>1</v>
      </c>
      <c r="BZ36">
        <f>IF(Z36=BA36,1,0)</f>
        <v>1</v>
      </c>
      <c r="CA36">
        <f>IF(AA36=BB36,1,0)</f>
        <v>0</v>
      </c>
      <c r="CB36">
        <f>IF(AB36=BC36,1,0)</f>
        <v>1</v>
      </c>
      <c r="CC36">
        <f t="shared" si="0"/>
        <v>16</v>
      </c>
    </row>
    <row r="37" spans="1:81" ht="12.75">
      <c r="A37" t="s">
        <v>201</v>
      </c>
      <c r="B37" s="1">
        <v>38282</v>
      </c>
      <c r="C37" s="2">
        <v>0.616724537037037</v>
      </c>
      <c r="D37" t="s">
        <v>65</v>
      </c>
      <c r="E37">
        <v>21</v>
      </c>
      <c r="F37" t="s">
        <v>64</v>
      </c>
      <c r="G37">
        <v>13</v>
      </c>
      <c r="H37">
        <v>-1</v>
      </c>
      <c r="I37">
        <v>1</v>
      </c>
      <c r="J37" s="3">
        <v>1</v>
      </c>
      <c r="K37">
        <v>1</v>
      </c>
      <c r="L37">
        <v>-1</v>
      </c>
      <c r="M37">
        <v>1</v>
      </c>
      <c r="N37">
        <v>-1</v>
      </c>
      <c r="O37">
        <v>1</v>
      </c>
      <c r="P37">
        <v>1</v>
      </c>
      <c r="Q37">
        <v>-1</v>
      </c>
      <c r="R37">
        <v>-1</v>
      </c>
      <c r="S37">
        <v>-1</v>
      </c>
      <c r="T37">
        <v>1</v>
      </c>
      <c r="U37">
        <v>-1</v>
      </c>
      <c r="V37">
        <v>-1</v>
      </c>
      <c r="W37">
        <v>1</v>
      </c>
      <c r="X37">
        <v>1</v>
      </c>
      <c r="Y37">
        <v>1</v>
      </c>
      <c r="Z37">
        <v>-1</v>
      </c>
      <c r="AA37">
        <v>1</v>
      </c>
      <c r="AB37">
        <v>1</v>
      </c>
      <c r="AC37" s="1">
        <v>38282</v>
      </c>
      <c r="AD37" s="2">
        <v>0.6355324074074075</v>
      </c>
      <c r="AE37" t="s">
        <v>99</v>
      </c>
      <c r="AF37">
        <v>21</v>
      </c>
      <c r="AG37" t="s">
        <v>64</v>
      </c>
      <c r="AH37">
        <v>13</v>
      </c>
      <c r="AI37">
        <v>1</v>
      </c>
      <c r="AJ37">
        <v>1</v>
      </c>
      <c r="AK37" s="3">
        <v>1</v>
      </c>
      <c r="AL37">
        <v>1</v>
      </c>
      <c r="AM37">
        <v>1</v>
      </c>
      <c r="AN37">
        <v>1</v>
      </c>
      <c r="AO37">
        <v>-1</v>
      </c>
      <c r="AP37">
        <v>-1</v>
      </c>
      <c r="AQ37">
        <v>-1</v>
      </c>
      <c r="AR37">
        <v>-1</v>
      </c>
      <c r="AS37">
        <v>1</v>
      </c>
      <c r="AT37">
        <v>-1</v>
      </c>
      <c r="AU37">
        <v>1</v>
      </c>
      <c r="AV37">
        <v>-1</v>
      </c>
      <c r="AW37">
        <v>-1</v>
      </c>
      <c r="AX37">
        <v>1</v>
      </c>
      <c r="AY37">
        <v>1</v>
      </c>
      <c r="AZ37">
        <v>-1</v>
      </c>
      <c r="BA37">
        <v>-1</v>
      </c>
      <c r="BB37">
        <v>-1</v>
      </c>
      <c r="BC37">
        <v>1</v>
      </c>
      <c r="BD37" t="s">
        <v>38</v>
      </c>
      <c r="BE37" t="s">
        <v>38</v>
      </c>
      <c r="BF37" t="s">
        <v>38</v>
      </c>
      <c r="BG37" t="s">
        <v>61</v>
      </c>
      <c r="BH37">
        <f>IF(H37=AI37,1,0)</f>
        <v>0</v>
      </c>
      <c r="BI37">
        <f>IF(I37=AJ37,1,0)</f>
        <v>1</v>
      </c>
      <c r="BJ37">
        <f>IF(J37=AK37,1,0)</f>
        <v>1</v>
      </c>
      <c r="BK37">
        <f>IF(K37=AL37,1,0)</f>
        <v>1</v>
      </c>
      <c r="BL37">
        <f>IF(L37=AM37,1,0)</f>
        <v>0</v>
      </c>
      <c r="BM37">
        <f>IF(M37=AN37,1,0)</f>
        <v>1</v>
      </c>
      <c r="BN37">
        <f>IF(N37=AO37,1,0)</f>
        <v>1</v>
      </c>
      <c r="BO37">
        <f>IF(O37=AP37,1,0)</f>
        <v>0</v>
      </c>
      <c r="BP37">
        <f>IF(P37=AQ37,1,0)</f>
        <v>0</v>
      </c>
      <c r="BQ37">
        <f>IF(Q37=AR37,1,0)</f>
        <v>1</v>
      </c>
      <c r="BR37">
        <f>IF(R37=AS37,1,0)</f>
        <v>0</v>
      </c>
      <c r="BS37">
        <f>IF(S37=AT37,1,0)</f>
        <v>1</v>
      </c>
      <c r="BT37">
        <f>IF(T37=AU37,1,0)</f>
        <v>1</v>
      </c>
      <c r="BU37">
        <f>IF(U37=AV37,1,0)</f>
        <v>1</v>
      </c>
      <c r="BV37">
        <f>IF(V37=AW37,1,0)</f>
        <v>1</v>
      </c>
      <c r="BW37">
        <f>IF(W37=AX37,1,0)</f>
        <v>1</v>
      </c>
      <c r="BX37">
        <f>IF(X37=AY37,1,0)</f>
        <v>1</v>
      </c>
      <c r="BY37">
        <f>IF(Y37=AZ37,1,0)</f>
        <v>0</v>
      </c>
      <c r="BZ37">
        <f>IF(Z37=BA37,1,0)</f>
        <v>1</v>
      </c>
      <c r="CA37">
        <f>IF(AA37=BB37,1,0)</f>
        <v>0</v>
      </c>
      <c r="CB37">
        <f>IF(AB37=BC37,1,0)</f>
        <v>1</v>
      </c>
      <c r="CC37">
        <f t="shared" si="0"/>
        <v>14</v>
      </c>
    </row>
    <row r="38" spans="1:81" ht="12.75">
      <c r="A38" t="s">
        <v>201</v>
      </c>
      <c r="B38" s="1">
        <v>38282</v>
      </c>
      <c r="C38" s="2">
        <v>0.6175578703703704</v>
      </c>
      <c r="D38" t="s">
        <v>65</v>
      </c>
      <c r="E38">
        <v>18</v>
      </c>
      <c r="F38" t="s">
        <v>64</v>
      </c>
      <c r="G38">
        <v>13</v>
      </c>
      <c r="H38">
        <v>-1</v>
      </c>
      <c r="I38">
        <v>-1</v>
      </c>
      <c r="J38">
        <v>-1</v>
      </c>
      <c r="K38">
        <v>1</v>
      </c>
      <c r="L38">
        <v>-1</v>
      </c>
      <c r="M38">
        <v>1</v>
      </c>
      <c r="N38">
        <v>-1</v>
      </c>
      <c r="O38">
        <v>1</v>
      </c>
      <c r="P38">
        <v>1</v>
      </c>
      <c r="Q38">
        <v>1</v>
      </c>
      <c r="R38">
        <v>-1</v>
      </c>
      <c r="S38">
        <v>1</v>
      </c>
      <c r="T38">
        <v>-1</v>
      </c>
      <c r="U38">
        <v>1</v>
      </c>
      <c r="V38">
        <v>-1</v>
      </c>
      <c r="W38">
        <v>1</v>
      </c>
      <c r="X38">
        <v>1</v>
      </c>
      <c r="Y38">
        <v>-1</v>
      </c>
      <c r="Z38">
        <v>-1</v>
      </c>
      <c r="AA38">
        <v>1</v>
      </c>
      <c r="AB38">
        <v>1</v>
      </c>
      <c r="AC38" s="1">
        <v>38282</v>
      </c>
      <c r="AD38" s="2">
        <v>0.6432638888888889</v>
      </c>
      <c r="AE38" t="s">
        <v>65</v>
      </c>
      <c r="AF38">
        <v>18</v>
      </c>
      <c r="AG38" t="s">
        <v>64</v>
      </c>
      <c r="AH38">
        <v>13</v>
      </c>
      <c r="AI38">
        <v>1</v>
      </c>
      <c r="AJ38">
        <v>-1</v>
      </c>
      <c r="AK38">
        <v>-1</v>
      </c>
      <c r="AL38">
        <v>1</v>
      </c>
      <c r="AM38">
        <v>-1</v>
      </c>
      <c r="AN38">
        <v>1</v>
      </c>
      <c r="AO38">
        <v>-1</v>
      </c>
      <c r="AP38">
        <v>1</v>
      </c>
      <c r="AQ38">
        <v>1</v>
      </c>
      <c r="AR38">
        <v>1</v>
      </c>
      <c r="AS38">
        <v>-1</v>
      </c>
      <c r="AT38">
        <v>-1</v>
      </c>
      <c r="AU38">
        <v>-1</v>
      </c>
      <c r="AV38">
        <v>1</v>
      </c>
      <c r="AW38">
        <v>1</v>
      </c>
      <c r="AX38">
        <v>-1</v>
      </c>
      <c r="AY38">
        <v>1</v>
      </c>
      <c r="AZ38">
        <v>1</v>
      </c>
      <c r="BA38">
        <v>-1</v>
      </c>
      <c r="BB38">
        <v>-1</v>
      </c>
      <c r="BC38">
        <v>1</v>
      </c>
      <c r="BD38" t="s">
        <v>38</v>
      </c>
      <c r="BE38" t="s">
        <v>38</v>
      </c>
      <c r="BF38" t="s">
        <v>38</v>
      </c>
      <c r="BG38" t="s">
        <v>61</v>
      </c>
      <c r="BH38">
        <f>IF(H38=AI38,1,0)</f>
        <v>0</v>
      </c>
      <c r="BI38">
        <f>IF(I38=AJ38,1,0)</f>
        <v>1</v>
      </c>
      <c r="BJ38">
        <f>IF(J38=AK38,1,0)</f>
        <v>1</v>
      </c>
      <c r="BK38">
        <f>IF(K38=AL38,1,0)</f>
        <v>1</v>
      </c>
      <c r="BL38">
        <f>IF(L38=AM38,1,0)</f>
        <v>1</v>
      </c>
      <c r="BM38">
        <f>IF(M38=AN38,1,0)</f>
        <v>1</v>
      </c>
      <c r="BN38">
        <f>IF(N38=AO38,1,0)</f>
        <v>1</v>
      </c>
      <c r="BO38">
        <f>IF(O38=AP38,1,0)</f>
        <v>1</v>
      </c>
      <c r="BP38">
        <f>IF(P38=AQ38,1,0)</f>
        <v>1</v>
      </c>
      <c r="BQ38">
        <f>IF(Q38=AR38,1,0)</f>
        <v>1</v>
      </c>
      <c r="BR38">
        <f>IF(R38=AS38,1,0)</f>
        <v>1</v>
      </c>
      <c r="BS38">
        <f>IF(S38=AT38,1,0)</f>
        <v>0</v>
      </c>
      <c r="BT38">
        <f>IF(T38=AU38,1,0)</f>
        <v>1</v>
      </c>
      <c r="BU38">
        <f>IF(U38=AV38,1,0)</f>
        <v>1</v>
      </c>
      <c r="BV38">
        <f>IF(V38=AW38,1,0)</f>
        <v>0</v>
      </c>
      <c r="BW38">
        <f>IF(W38=AX38,1,0)</f>
        <v>0</v>
      </c>
      <c r="BX38">
        <f>IF(X38=AY38,1,0)</f>
        <v>1</v>
      </c>
      <c r="BY38">
        <f>IF(Y38=AZ38,1,0)</f>
        <v>0</v>
      </c>
      <c r="BZ38">
        <f>IF(Z38=BA38,1,0)</f>
        <v>1</v>
      </c>
      <c r="CA38">
        <f>IF(AA38=BB38,1,0)</f>
        <v>0</v>
      </c>
      <c r="CB38">
        <f>IF(AB38=BC38,1,0)</f>
        <v>1</v>
      </c>
      <c r="CC38">
        <f t="shared" si="0"/>
        <v>15</v>
      </c>
    </row>
    <row r="39" spans="1:81" ht="12.75">
      <c r="A39" t="s">
        <v>201</v>
      </c>
      <c r="B39" s="1">
        <v>38282</v>
      </c>
      <c r="C39" s="2">
        <v>0.6231828703703703</v>
      </c>
      <c r="D39" t="s">
        <v>65</v>
      </c>
      <c r="E39">
        <v>18</v>
      </c>
      <c r="F39" t="s">
        <v>64</v>
      </c>
      <c r="G39">
        <v>13</v>
      </c>
      <c r="H39">
        <v>-1</v>
      </c>
      <c r="I39">
        <v>-1</v>
      </c>
      <c r="J39" s="3">
        <v>1</v>
      </c>
      <c r="K39">
        <v>1</v>
      </c>
      <c r="L39">
        <v>-1</v>
      </c>
      <c r="M39">
        <v>-1</v>
      </c>
      <c r="N39">
        <v>-1</v>
      </c>
      <c r="O39">
        <v>1</v>
      </c>
      <c r="P39">
        <v>1</v>
      </c>
      <c r="Q39">
        <v>-1</v>
      </c>
      <c r="R39">
        <v>-1</v>
      </c>
      <c r="S39">
        <v>1</v>
      </c>
      <c r="T39">
        <v>1</v>
      </c>
      <c r="U39">
        <v>-1</v>
      </c>
      <c r="V39">
        <v>-1</v>
      </c>
      <c r="W39">
        <v>1</v>
      </c>
      <c r="X39">
        <v>-1</v>
      </c>
      <c r="Y39">
        <v>-1</v>
      </c>
      <c r="Z39">
        <v>-1</v>
      </c>
      <c r="AA39">
        <v>1</v>
      </c>
      <c r="AB39">
        <v>1</v>
      </c>
      <c r="AC39" s="1">
        <v>38282</v>
      </c>
      <c r="AD39" s="2">
        <v>0.6116319444444445</v>
      </c>
      <c r="AE39" t="s">
        <v>65</v>
      </c>
      <c r="AF39">
        <v>18</v>
      </c>
      <c r="AG39" t="s">
        <v>64</v>
      </c>
      <c r="AH39">
        <v>13</v>
      </c>
      <c r="AI39">
        <v>-1</v>
      </c>
      <c r="AJ39">
        <v>-1</v>
      </c>
      <c r="AK39" s="3">
        <v>1</v>
      </c>
      <c r="AL39">
        <v>1</v>
      </c>
      <c r="AM39">
        <v>-1</v>
      </c>
      <c r="AN39">
        <v>-1</v>
      </c>
      <c r="AO39">
        <v>1</v>
      </c>
      <c r="AP39">
        <v>1</v>
      </c>
      <c r="AQ39">
        <v>-1</v>
      </c>
      <c r="AR39">
        <v>-1</v>
      </c>
      <c r="AS39">
        <v>1</v>
      </c>
      <c r="AT39">
        <v>1</v>
      </c>
      <c r="AU39">
        <v>-1</v>
      </c>
      <c r="AV39">
        <v>-1</v>
      </c>
      <c r="AW39">
        <v>1</v>
      </c>
      <c r="AX39">
        <v>1</v>
      </c>
      <c r="AY39">
        <v>-1</v>
      </c>
      <c r="AZ39">
        <v>-1</v>
      </c>
      <c r="BA39">
        <v>1</v>
      </c>
      <c r="BB39">
        <v>1</v>
      </c>
      <c r="BC39">
        <v>-1</v>
      </c>
      <c r="BD39" t="s">
        <v>38</v>
      </c>
      <c r="BE39" t="s">
        <v>38</v>
      </c>
      <c r="BF39" t="s">
        <v>38</v>
      </c>
      <c r="BG39" t="s">
        <v>61</v>
      </c>
      <c r="BH39">
        <f>IF(H39=AI39,1,0)</f>
        <v>1</v>
      </c>
      <c r="BI39">
        <f>IF(I39=AJ39,1,0)</f>
        <v>1</v>
      </c>
      <c r="BJ39">
        <f>IF(J39=AK39,1,0)</f>
        <v>1</v>
      </c>
      <c r="BK39">
        <f>IF(K39=AL39,1,0)</f>
        <v>1</v>
      </c>
      <c r="BL39">
        <f>IF(L39=AM39,1,0)</f>
        <v>1</v>
      </c>
      <c r="BM39">
        <f>IF(M39=AN39,1,0)</f>
        <v>1</v>
      </c>
      <c r="BN39">
        <f>IF(N39=AO39,1,0)</f>
        <v>0</v>
      </c>
      <c r="BO39">
        <f>IF(O39=AP39,1,0)</f>
        <v>1</v>
      </c>
      <c r="BP39">
        <f>IF(P39=AQ39,1,0)</f>
        <v>0</v>
      </c>
      <c r="BQ39">
        <f>IF(Q39=AR39,1,0)</f>
        <v>1</v>
      </c>
      <c r="BR39">
        <f>IF(R39=AS39,1,0)</f>
        <v>0</v>
      </c>
      <c r="BS39">
        <f>IF(S39=AT39,1,0)</f>
        <v>1</v>
      </c>
      <c r="BT39">
        <f>IF(T39=AU39,1,0)</f>
        <v>0</v>
      </c>
      <c r="BU39">
        <f>IF(U39=AV39,1,0)</f>
        <v>1</v>
      </c>
      <c r="BV39">
        <f>IF(V39=AW39,1,0)</f>
        <v>0</v>
      </c>
      <c r="BW39">
        <f>IF(W39=AX39,1,0)</f>
        <v>1</v>
      </c>
      <c r="BX39">
        <f>IF(X39=AY39,1,0)</f>
        <v>1</v>
      </c>
      <c r="BY39">
        <f>IF(Y39=AZ39,1,0)</f>
        <v>1</v>
      </c>
      <c r="BZ39">
        <f>IF(Z39=BA39,1,0)</f>
        <v>0</v>
      </c>
      <c r="CA39">
        <f>IF(AA39=BB39,1,0)</f>
        <v>1</v>
      </c>
      <c r="CB39">
        <f>IF(AB39=BC39,1,0)</f>
        <v>0</v>
      </c>
      <c r="CC39">
        <f aca="true" t="shared" si="1" ref="CC39:CC46">SUM(BH39:CB39)</f>
        <v>14</v>
      </c>
    </row>
    <row r="40" spans="1:81" s="19" customFormat="1" ht="12.75">
      <c r="A40" s="19" t="s">
        <v>201</v>
      </c>
      <c r="B40" s="20">
        <v>38284</v>
      </c>
      <c r="C40" s="21">
        <v>0.39393518518518517</v>
      </c>
      <c r="D40" s="19" t="s">
        <v>65</v>
      </c>
      <c r="E40" s="19">
        <v>20</v>
      </c>
      <c r="F40" s="19" t="s">
        <v>64</v>
      </c>
      <c r="G40" s="19">
        <v>12</v>
      </c>
      <c r="H40" s="19">
        <v>-1</v>
      </c>
      <c r="I40" s="19">
        <v>1</v>
      </c>
      <c r="J40" s="19">
        <v>-1</v>
      </c>
      <c r="K40" s="19">
        <v>1</v>
      </c>
      <c r="L40" s="19">
        <v>-1</v>
      </c>
      <c r="M40" s="19">
        <v>-1</v>
      </c>
      <c r="N40" s="19">
        <v>1</v>
      </c>
      <c r="O40" s="19">
        <v>-1</v>
      </c>
      <c r="P40" s="19">
        <v>1</v>
      </c>
      <c r="Q40" s="19">
        <v>1</v>
      </c>
      <c r="R40" s="19">
        <v>-1</v>
      </c>
      <c r="S40" s="19">
        <v>-1</v>
      </c>
      <c r="T40" s="19">
        <v>1</v>
      </c>
      <c r="U40" s="19">
        <v>-1</v>
      </c>
      <c r="V40" s="19">
        <v>-1</v>
      </c>
      <c r="W40" s="19">
        <v>1</v>
      </c>
      <c r="X40" s="19">
        <v>1</v>
      </c>
      <c r="Y40" s="19">
        <v>-1</v>
      </c>
      <c r="Z40" s="19">
        <v>-1</v>
      </c>
      <c r="AA40" s="19">
        <v>1</v>
      </c>
      <c r="AB40" s="19">
        <v>1</v>
      </c>
      <c r="AC40" s="20">
        <v>38284</v>
      </c>
      <c r="AD40" s="21">
        <v>0.40449074074074076</v>
      </c>
      <c r="AE40" s="19" t="s">
        <v>65</v>
      </c>
      <c r="AF40" s="19">
        <v>20</v>
      </c>
      <c r="AG40" s="19" t="s">
        <v>64</v>
      </c>
      <c r="AH40" s="19">
        <v>12</v>
      </c>
      <c r="AI40" s="19">
        <v>-1</v>
      </c>
      <c r="AJ40" s="19">
        <v>-1</v>
      </c>
      <c r="AK40" s="19">
        <v>-1</v>
      </c>
      <c r="AL40" s="19">
        <v>1</v>
      </c>
      <c r="AM40" s="19">
        <v>-1</v>
      </c>
      <c r="AN40" s="19">
        <v>1</v>
      </c>
      <c r="AO40" s="19">
        <v>1</v>
      </c>
      <c r="AP40" s="19">
        <v>-1</v>
      </c>
      <c r="AQ40" s="19">
        <v>-1</v>
      </c>
      <c r="AR40" s="19">
        <v>-1</v>
      </c>
      <c r="AS40" s="19">
        <v>-1</v>
      </c>
      <c r="AT40" s="19">
        <v>1</v>
      </c>
      <c r="AU40" s="19">
        <v>1</v>
      </c>
      <c r="AV40" s="19">
        <v>1</v>
      </c>
      <c r="AW40" s="19">
        <v>-1</v>
      </c>
      <c r="AX40" s="19">
        <v>1</v>
      </c>
      <c r="AY40" s="19">
        <v>1</v>
      </c>
      <c r="AZ40" s="19">
        <v>1</v>
      </c>
      <c r="BA40" s="19">
        <v>-1</v>
      </c>
      <c r="BB40" s="19">
        <v>-1</v>
      </c>
      <c r="BC40" s="19">
        <v>1</v>
      </c>
      <c r="BD40" t="s">
        <v>38</v>
      </c>
      <c r="BE40" t="s">
        <v>38</v>
      </c>
      <c r="BF40" t="s">
        <v>38</v>
      </c>
      <c r="BG40" s="19" t="s">
        <v>63</v>
      </c>
      <c r="BH40" s="19">
        <f>IF(H40=AI40,1,0)</f>
        <v>1</v>
      </c>
      <c r="BI40" s="19">
        <f>IF(I40=AJ40,1,0)</f>
        <v>0</v>
      </c>
      <c r="BJ40" s="19">
        <f>IF(J40=AK40,1,0)</f>
        <v>1</v>
      </c>
      <c r="BK40" s="19">
        <f>IF(K40=AL40,1,0)</f>
        <v>1</v>
      </c>
      <c r="BL40" s="19">
        <f>IF(L40=AM40,1,0)</f>
        <v>1</v>
      </c>
      <c r="BM40" s="19">
        <f>IF(M40=AN40,1,0)</f>
        <v>0</v>
      </c>
      <c r="BN40" s="19">
        <f>IF(N40=AO40,1,0)</f>
        <v>1</v>
      </c>
      <c r="BO40" s="19">
        <f>IF(O40=AP40,1,0)</f>
        <v>1</v>
      </c>
      <c r="BP40" s="19">
        <f>IF(P40=AQ40,1,0)</f>
        <v>0</v>
      </c>
      <c r="BQ40" s="19">
        <f>IF(Q40=AR40,1,0)</f>
        <v>0</v>
      </c>
      <c r="BR40" s="19">
        <f>IF(R40=AS40,1,0)</f>
        <v>1</v>
      </c>
      <c r="BS40" s="19">
        <f>IF(S40=AT40,1,0)</f>
        <v>0</v>
      </c>
      <c r="BT40" s="19">
        <f>IF(T40=AU40,1,0)</f>
        <v>1</v>
      </c>
      <c r="BU40" s="19">
        <f>IF(U40=AV40,1,0)</f>
        <v>0</v>
      </c>
      <c r="BV40" s="19">
        <f>IF(V40=AW40,1,0)</f>
        <v>1</v>
      </c>
      <c r="BW40" s="19">
        <f>IF(W40=AX40,1,0)</f>
        <v>1</v>
      </c>
      <c r="BX40" s="19">
        <f>IF(X40=AY40,1,0)</f>
        <v>1</v>
      </c>
      <c r="BY40" s="19">
        <f>IF(Y40=AZ40,1,0)</f>
        <v>0</v>
      </c>
      <c r="BZ40" s="19">
        <f>IF(Z40=BA40,1,0)</f>
        <v>1</v>
      </c>
      <c r="CA40" s="19">
        <f>IF(AA40=BB40,1,0)</f>
        <v>0</v>
      </c>
      <c r="CB40" s="19">
        <f>IF(AB40=BC40,1,0)</f>
        <v>1</v>
      </c>
      <c r="CC40" s="19">
        <f t="shared" si="1"/>
        <v>13</v>
      </c>
    </row>
    <row r="41" spans="1:81" ht="12.75">
      <c r="A41" t="s">
        <v>201</v>
      </c>
      <c r="B41" s="1">
        <v>38285</v>
      </c>
      <c r="C41" s="2">
        <v>0.47877314814814814</v>
      </c>
      <c r="D41" t="s">
        <v>65</v>
      </c>
      <c r="E41">
        <v>37</v>
      </c>
      <c r="F41" t="s">
        <v>64</v>
      </c>
      <c r="G41">
        <v>19</v>
      </c>
      <c r="H41">
        <v>-1</v>
      </c>
      <c r="I41">
        <v>-1</v>
      </c>
      <c r="J41">
        <v>-1</v>
      </c>
      <c r="K41">
        <v>1</v>
      </c>
      <c r="L41">
        <v>1</v>
      </c>
      <c r="M41">
        <v>-1</v>
      </c>
      <c r="N41">
        <v>-1</v>
      </c>
      <c r="O41">
        <v>-1</v>
      </c>
      <c r="P41">
        <v>-1</v>
      </c>
      <c r="Q41">
        <v>-1</v>
      </c>
      <c r="R41">
        <v>-1</v>
      </c>
      <c r="S41">
        <v>1</v>
      </c>
      <c r="T41">
        <v>1</v>
      </c>
      <c r="U41">
        <v>-1</v>
      </c>
      <c r="V41">
        <v>-1</v>
      </c>
      <c r="W41">
        <v>1</v>
      </c>
      <c r="X41">
        <v>-1</v>
      </c>
      <c r="Y41">
        <v>-1</v>
      </c>
      <c r="Z41">
        <v>1</v>
      </c>
      <c r="AA41">
        <v>-1</v>
      </c>
      <c r="AB41">
        <v>-1</v>
      </c>
      <c r="AC41" s="1">
        <v>38285</v>
      </c>
      <c r="AD41" s="2">
        <v>0.4967013888888889</v>
      </c>
      <c r="AE41" t="s">
        <v>65</v>
      </c>
      <c r="AF41">
        <v>37</v>
      </c>
      <c r="AG41" t="s">
        <v>64</v>
      </c>
      <c r="AH41">
        <v>19</v>
      </c>
      <c r="AI41">
        <v>-1</v>
      </c>
      <c r="AJ41">
        <v>-1</v>
      </c>
      <c r="AK41">
        <v>-1</v>
      </c>
      <c r="AL41">
        <v>1</v>
      </c>
      <c r="AM41">
        <v>-1</v>
      </c>
      <c r="AN41">
        <v>-1</v>
      </c>
      <c r="AO41">
        <v>-1</v>
      </c>
      <c r="AP41">
        <v>-1</v>
      </c>
      <c r="AQ41">
        <v>1</v>
      </c>
      <c r="AR41">
        <v>-1</v>
      </c>
      <c r="AS41">
        <v>-1</v>
      </c>
      <c r="AT41">
        <v>1</v>
      </c>
      <c r="AU41">
        <v>1</v>
      </c>
      <c r="AV41">
        <v>-1</v>
      </c>
      <c r="AW41">
        <v>-1</v>
      </c>
      <c r="AX41">
        <v>1</v>
      </c>
      <c r="AY41">
        <v>-1</v>
      </c>
      <c r="AZ41">
        <v>-1</v>
      </c>
      <c r="BA41">
        <v>-1</v>
      </c>
      <c r="BB41">
        <v>1</v>
      </c>
      <c r="BC41">
        <v>-1</v>
      </c>
      <c r="BD41" t="s">
        <v>38</v>
      </c>
      <c r="BE41" t="s">
        <v>38</v>
      </c>
      <c r="BF41" t="s">
        <v>38</v>
      </c>
      <c r="BG41" t="s">
        <v>62</v>
      </c>
      <c r="BH41">
        <f>IF(H41=AI41,1,0)</f>
        <v>1</v>
      </c>
      <c r="BI41">
        <f>IF(I41=AJ41,1,0)</f>
        <v>1</v>
      </c>
      <c r="BJ41">
        <f>IF(J41=AK41,1,0)</f>
        <v>1</v>
      </c>
      <c r="BK41">
        <f>IF(K41=AL41,1,0)</f>
        <v>1</v>
      </c>
      <c r="BL41">
        <f>IF(L41=AM41,1,0)</f>
        <v>0</v>
      </c>
      <c r="BM41">
        <f>IF(M41=AN41,1,0)</f>
        <v>1</v>
      </c>
      <c r="BN41">
        <f>IF(N41=AO41,1,0)</f>
        <v>1</v>
      </c>
      <c r="BO41">
        <f>IF(O41=AP41,1,0)</f>
        <v>1</v>
      </c>
      <c r="BP41">
        <f>IF(P41=AQ41,1,0)</f>
        <v>0</v>
      </c>
      <c r="BQ41">
        <f>IF(Q41=AR41,1,0)</f>
        <v>1</v>
      </c>
      <c r="BR41">
        <f>IF(R41=AS41,1,0)</f>
        <v>1</v>
      </c>
      <c r="BS41">
        <f>IF(S41=AT41,1,0)</f>
        <v>1</v>
      </c>
      <c r="BT41">
        <f>IF(T41=AU41,1,0)</f>
        <v>1</v>
      </c>
      <c r="BU41">
        <f>IF(U41=AV41,1,0)</f>
        <v>1</v>
      </c>
      <c r="BV41">
        <f>IF(V41=AW41,1,0)</f>
        <v>1</v>
      </c>
      <c r="BW41">
        <f>IF(W41=AX41,1,0)</f>
        <v>1</v>
      </c>
      <c r="BX41">
        <f>IF(X41=AY41,1,0)</f>
        <v>1</v>
      </c>
      <c r="BY41">
        <f>IF(Y41=AZ41,1,0)</f>
        <v>1</v>
      </c>
      <c r="BZ41">
        <f>IF(Z41=BA41,1,0)</f>
        <v>0</v>
      </c>
      <c r="CA41">
        <f>IF(AA41=BB41,1,0)</f>
        <v>0</v>
      </c>
      <c r="CB41">
        <f>IF(AB41=BC41,1,0)</f>
        <v>1</v>
      </c>
      <c r="CC41">
        <f t="shared" si="1"/>
        <v>17</v>
      </c>
    </row>
    <row r="42" spans="1:81" ht="12.75">
      <c r="A42" t="s">
        <v>97</v>
      </c>
      <c r="B42" s="1">
        <v>38285</v>
      </c>
      <c r="C42" s="2">
        <v>0.5534375</v>
      </c>
      <c r="D42" t="s">
        <v>65</v>
      </c>
      <c r="E42">
        <v>37</v>
      </c>
      <c r="F42" t="s">
        <v>64</v>
      </c>
      <c r="G42">
        <v>18</v>
      </c>
      <c r="H42">
        <v>1</v>
      </c>
      <c r="I42">
        <v>1</v>
      </c>
      <c r="J42">
        <v>-1</v>
      </c>
      <c r="K42">
        <v>1</v>
      </c>
      <c r="L42">
        <v>-1</v>
      </c>
      <c r="M42">
        <v>1</v>
      </c>
      <c r="N42">
        <v>1</v>
      </c>
      <c r="O42">
        <v>1</v>
      </c>
      <c r="P42">
        <v>-1</v>
      </c>
      <c r="Q42">
        <v>1</v>
      </c>
      <c r="R42">
        <v>-1</v>
      </c>
      <c r="S42">
        <v>-1</v>
      </c>
      <c r="T42">
        <v>-1</v>
      </c>
      <c r="U42">
        <v>1</v>
      </c>
      <c r="V42">
        <v>1</v>
      </c>
      <c r="W42">
        <v>1</v>
      </c>
      <c r="X42">
        <v>1</v>
      </c>
      <c r="Y42">
        <v>1</v>
      </c>
      <c r="Z42">
        <v>-1</v>
      </c>
      <c r="AA42">
        <v>1</v>
      </c>
      <c r="AB42">
        <v>1</v>
      </c>
      <c r="AC42" s="1">
        <v>38287</v>
      </c>
      <c r="AD42" s="2">
        <v>0.5738888888888889</v>
      </c>
      <c r="AE42" t="s">
        <v>65</v>
      </c>
      <c r="AF42">
        <v>37</v>
      </c>
      <c r="AG42" t="s">
        <v>64</v>
      </c>
      <c r="AH42">
        <v>18</v>
      </c>
      <c r="AI42">
        <v>1</v>
      </c>
      <c r="AJ42">
        <v>-1</v>
      </c>
      <c r="AK42">
        <v>-1</v>
      </c>
      <c r="AL42">
        <v>1</v>
      </c>
      <c r="AM42">
        <v>-1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1</v>
      </c>
      <c r="AT42">
        <v>1</v>
      </c>
      <c r="AU42">
        <v>-1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-1</v>
      </c>
      <c r="BB42">
        <v>1</v>
      </c>
      <c r="BC42">
        <v>1</v>
      </c>
      <c r="BD42" t="s">
        <v>38</v>
      </c>
      <c r="BE42" t="s">
        <v>38</v>
      </c>
      <c r="BF42" t="s">
        <v>38</v>
      </c>
      <c r="BG42" t="s">
        <v>62</v>
      </c>
      <c r="BH42">
        <f>IF(H42=AI42,1,0)</f>
        <v>1</v>
      </c>
      <c r="BI42">
        <f>IF(I42=AJ42,1,0)</f>
        <v>0</v>
      </c>
      <c r="BJ42">
        <f>IF(J42=AK42,1,0)</f>
        <v>1</v>
      </c>
      <c r="BK42">
        <f>IF(K42=AL42,1,0)</f>
        <v>1</v>
      </c>
      <c r="BL42">
        <f>IF(L42=AM42,1,0)</f>
        <v>1</v>
      </c>
      <c r="BM42">
        <f>IF(M42=AN42,1,0)</f>
        <v>1</v>
      </c>
      <c r="BN42">
        <f>IF(N42=AO42,1,0)</f>
        <v>1</v>
      </c>
      <c r="BO42">
        <f>IF(O42=AP42,1,0)</f>
        <v>1</v>
      </c>
      <c r="BP42">
        <f>IF(P42=AQ42,1,0)</f>
        <v>0</v>
      </c>
      <c r="BQ42">
        <f>IF(Q42=AR42,1,0)</f>
        <v>1</v>
      </c>
      <c r="BR42">
        <f>IF(R42=AS42,1,0)</f>
        <v>0</v>
      </c>
      <c r="BS42">
        <f>IF(S42=AT42,1,0)</f>
        <v>0</v>
      </c>
      <c r="BT42">
        <f>IF(T42=AU42,1,0)</f>
        <v>1</v>
      </c>
      <c r="BU42">
        <f>IF(U42=AV42,1,0)</f>
        <v>1</v>
      </c>
      <c r="BV42">
        <f>IF(V42=AW42,1,0)</f>
        <v>1</v>
      </c>
      <c r="BW42">
        <f>IF(W42=AX42,1,0)</f>
        <v>1</v>
      </c>
      <c r="BX42">
        <f>IF(X42=AY42,1,0)</f>
        <v>1</v>
      </c>
      <c r="BY42">
        <f>IF(Y42=AZ42,1,0)</f>
        <v>1</v>
      </c>
      <c r="BZ42">
        <f>IF(Z42=BA42,1,0)</f>
        <v>1</v>
      </c>
      <c r="CA42">
        <f>IF(AA42=BB42,1,0)</f>
        <v>1</v>
      </c>
      <c r="CB42">
        <f>IF(AB42=BC42,1,0)</f>
        <v>1</v>
      </c>
      <c r="CC42">
        <f t="shared" si="1"/>
        <v>17</v>
      </c>
    </row>
    <row r="43" spans="1:81" ht="12.75">
      <c r="A43" t="s">
        <v>97</v>
      </c>
      <c r="B43" s="1">
        <v>38286</v>
      </c>
      <c r="C43" s="2">
        <v>0.030590277777777775</v>
      </c>
      <c r="D43" t="s">
        <v>65</v>
      </c>
      <c r="E43">
        <v>19</v>
      </c>
      <c r="F43" t="s">
        <v>64</v>
      </c>
      <c r="G43">
        <v>12</v>
      </c>
      <c r="H43">
        <v>1</v>
      </c>
      <c r="I43">
        <v>1</v>
      </c>
      <c r="J43">
        <v>-1</v>
      </c>
      <c r="K43">
        <v>1</v>
      </c>
      <c r="L43">
        <v>-1</v>
      </c>
      <c r="M43">
        <v>1</v>
      </c>
      <c r="N43">
        <v>1</v>
      </c>
      <c r="O43">
        <v>1</v>
      </c>
      <c r="P43">
        <v>1</v>
      </c>
      <c r="Q43">
        <v>1</v>
      </c>
      <c r="R43">
        <v>-1</v>
      </c>
      <c r="S43">
        <v>-1</v>
      </c>
      <c r="T43">
        <v>1</v>
      </c>
      <c r="U43">
        <v>-1</v>
      </c>
      <c r="V43">
        <v>-1</v>
      </c>
      <c r="W43">
        <v>1</v>
      </c>
      <c r="X43">
        <v>1</v>
      </c>
      <c r="Y43">
        <v>1</v>
      </c>
      <c r="Z43">
        <v>1</v>
      </c>
      <c r="AA43">
        <v>1</v>
      </c>
      <c r="AB43">
        <v>-1</v>
      </c>
      <c r="AC43" s="1">
        <v>38286</v>
      </c>
      <c r="AD43" s="2">
        <v>0.049560185185185186</v>
      </c>
      <c r="AE43" t="s">
        <v>65</v>
      </c>
      <c r="AF43">
        <v>19</v>
      </c>
      <c r="AG43" t="s">
        <v>64</v>
      </c>
      <c r="AH43">
        <v>12</v>
      </c>
      <c r="AI43">
        <v>1</v>
      </c>
      <c r="AJ43">
        <v>1</v>
      </c>
      <c r="AK43">
        <v>-1</v>
      </c>
      <c r="AL43">
        <v>1</v>
      </c>
      <c r="AM43">
        <v>1</v>
      </c>
      <c r="AN43">
        <v>1</v>
      </c>
      <c r="AO43">
        <v>1</v>
      </c>
      <c r="AP43">
        <v>1</v>
      </c>
      <c r="AQ43">
        <v>1</v>
      </c>
      <c r="AR43">
        <v>1</v>
      </c>
      <c r="AS43">
        <v>-1</v>
      </c>
      <c r="AT43">
        <v>1</v>
      </c>
      <c r="AU43">
        <v>1</v>
      </c>
      <c r="AV43">
        <v>-1</v>
      </c>
      <c r="AW43">
        <v>-1</v>
      </c>
      <c r="AX43">
        <v>1</v>
      </c>
      <c r="AY43">
        <v>1</v>
      </c>
      <c r="AZ43">
        <v>1</v>
      </c>
      <c r="BA43">
        <v>-1</v>
      </c>
      <c r="BB43">
        <v>1</v>
      </c>
      <c r="BC43">
        <v>1</v>
      </c>
      <c r="BD43" t="s">
        <v>38</v>
      </c>
      <c r="BE43" t="s">
        <v>38</v>
      </c>
      <c r="BF43" t="s">
        <v>38</v>
      </c>
      <c r="BG43" t="s">
        <v>63</v>
      </c>
      <c r="BH43">
        <f>IF(H43=AI43,1,0)</f>
        <v>1</v>
      </c>
      <c r="BI43">
        <f>IF(I43=AJ43,1,0)</f>
        <v>1</v>
      </c>
      <c r="BJ43">
        <f>IF(J43=AK43,1,0)</f>
        <v>1</v>
      </c>
      <c r="BK43">
        <f>IF(K43=AL43,1,0)</f>
        <v>1</v>
      </c>
      <c r="BL43">
        <f>IF(L43=AM43,1,0)</f>
        <v>0</v>
      </c>
      <c r="BM43">
        <f>IF(M43=AN43,1,0)</f>
        <v>1</v>
      </c>
      <c r="BN43">
        <f>IF(N43=AO43,1,0)</f>
        <v>1</v>
      </c>
      <c r="BO43">
        <f>IF(O43=AP43,1,0)</f>
        <v>1</v>
      </c>
      <c r="BP43">
        <f>IF(P43=AQ43,1,0)</f>
        <v>1</v>
      </c>
      <c r="BQ43">
        <f>IF(Q43=AR43,1,0)</f>
        <v>1</v>
      </c>
      <c r="BR43">
        <f>IF(R43=AS43,1,0)</f>
        <v>1</v>
      </c>
      <c r="BS43">
        <f>IF(S43=AT43,1,0)</f>
        <v>0</v>
      </c>
      <c r="BT43">
        <f>IF(T43=AU43,1,0)</f>
        <v>1</v>
      </c>
      <c r="BU43">
        <f>IF(U43=AV43,1,0)</f>
        <v>1</v>
      </c>
      <c r="BV43">
        <f>IF(V43=AW43,1,0)</f>
        <v>1</v>
      </c>
      <c r="BW43">
        <f>IF(W43=AX43,1,0)</f>
        <v>1</v>
      </c>
      <c r="BX43">
        <f>IF(X43=AY43,1,0)</f>
        <v>1</v>
      </c>
      <c r="BY43">
        <f>IF(Y43=AZ43,1,0)</f>
        <v>1</v>
      </c>
      <c r="BZ43">
        <f>IF(Z43=BA43,1,0)</f>
        <v>0</v>
      </c>
      <c r="CA43">
        <f>IF(AA43=BB43,1,0)</f>
        <v>1</v>
      </c>
      <c r="CB43">
        <f>IF(AB43=BC43,1,0)</f>
        <v>0</v>
      </c>
      <c r="CC43">
        <f t="shared" si="1"/>
        <v>17</v>
      </c>
    </row>
    <row r="44" spans="1:81" ht="12.75">
      <c r="A44" t="s">
        <v>97</v>
      </c>
      <c r="B44" s="1">
        <v>38286</v>
      </c>
      <c r="C44" s="2">
        <v>0.4340393518518519</v>
      </c>
      <c r="D44" t="s">
        <v>65</v>
      </c>
      <c r="E44">
        <v>21</v>
      </c>
      <c r="F44" t="s">
        <v>64</v>
      </c>
      <c r="G44">
        <v>12</v>
      </c>
      <c r="H44">
        <v>-1</v>
      </c>
      <c r="I44">
        <v>-1</v>
      </c>
      <c r="J44">
        <v>-1</v>
      </c>
      <c r="K44">
        <v>1</v>
      </c>
      <c r="L44">
        <v>-1</v>
      </c>
      <c r="M44">
        <v>-1</v>
      </c>
      <c r="N44">
        <v>-1</v>
      </c>
      <c r="O44">
        <v>-1</v>
      </c>
      <c r="P44">
        <v>1</v>
      </c>
      <c r="Q44">
        <v>-1</v>
      </c>
      <c r="R44">
        <v>-1</v>
      </c>
      <c r="S44">
        <v>1</v>
      </c>
      <c r="T44">
        <v>1</v>
      </c>
      <c r="U44">
        <v>-1</v>
      </c>
      <c r="V44">
        <v>1</v>
      </c>
      <c r="W44">
        <v>1</v>
      </c>
      <c r="X44">
        <v>1</v>
      </c>
      <c r="Y44">
        <v>-1</v>
      </c>
      <c r="Z44">
        <v>1</v>
      </c>
      <c r="AA44">
        <v>1</v>
      </c>
      <c r="AB44">
        <v>-1</v>
      </c>
      <c r="AC44" s="1">
        <v>38286</v>
      </c>
      <c r="AD44" s="2">
        <v>0.4565625</v>
      </c>
      <c r="AE44" t="s">
        <v>65</v>
      </c>
      <c r="AF44">
        <v>21</v>
      </c>
      <c r="AG44" t="s">
        <v>64</v>
      </c>
      <c r="AH44">
        <v>12</v>
      </c>
      <c r="AI44">
        <v>-1</v>
      </c>
      <c r="AJ44">
        <v>-1</v>
      </c>
      <c r="AK44">
        <v>-1</v>
      </c>
      <c r="AL44">
        <v>1</v>
      </c>
      <c r="AM44">
        <v>-1</v>
      </c>
      <c r="AN44">
        <v>1</v>
      </c>
      <c r="AO44">
        <v>-1</v>
      </c>
      <c r="AP44">
        <v>1</v>
      </c>
      <c r="AQ44">
        <v>-1</v>
      </c>
      <c r="AR44">
        <v>1</v>
      </c>
      <c r="AS44">
        <v>1</v>
      </c>
      <c r="AT44">
        <v>1</v>
      </c>
      <c r="AU44">
        <v>-1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-1</v>
      </c>
      <c r="BD44" t="s">
        <v>38</v>
      </c>
      <c r="BE44" t="s">
        <v>38</v>
      </c>
      <c r="BF44" t="s">
        <v>38</v>
      </c>
      <c r="BG44" t="s">
        <v>63</v>
      </c>
      <c r="BH44">
        <f>IF(H44=AI44,1,0)</f>
        <v>1</v>
      </c>
      <c r="BI44">
        <f>IF(I44=AJ44,1,0)</f>
        <v>1</v>
      </c>
      <c r="BJ44">
        <f>IF(J44=AK44,1,0)</f>
        <v>1</v>
      </c>
      <c r="BK44">
        <f>IF(K44=AL44,1,0)</f>
        <v>1</v>
      </c>
      <c r="BL44">
        <f>IF(L44=AM44,1,0)</f>
        <v>1</v>
      </c>
      <c r="BM44">
        <f>IF(M44=AN44,1,0)</f>
        <v>0</v>
      </c>
      <c r="BN44">
        <f>IF(N44=AO44,1,0)</f>
        <v>1</v>
      </c>
      <c r="BO44">
        <f>IF(O44=AP44,1,0)</f>
        <v>0</v>
      </c>
      <c r="BP44">
        <f>IF(P44=AQ44,1,0)</f>
        <v>0</v>
      </c>
      <c r="BQ44">
        <f>IF(Q44=AR44,1,0)</f>
        <v>0</v>
      </c>
      <c r="BR44">
        <f>IF(R44=AS44,1,0)</f>
        <v>0</v>
      </c>
      <c r="BS44">
        <f>IF(S44=AT44,1,0)</f>
        <v>1</v>
      </c>
      <c r="BT44">
        <f>IF(T44=AU44,1,0)</f>
        <v>0</v>
      </c>
      <c r="BU44">
        <f>IF(U44=AV44,1,0)</f>
        <v>0</v>
      </c>
      <c r="BV44">
        <f>IF(V44=AW44,1,0)</f>
        <v>1</v>
      </c>
      <c r="BW44">
        <f>IF(W44=AX44,1,0)</f>
        <v>1</v>
      </c>
      <c r="BX44">
        <f>IF(X44=AY44,1,0)</f>
        <v>1</v>
      </c>
      <c r="BY44">
        <f>IF(Y44=AZ44,1,0)</f>
        <v>0</v>
      </c>
      <c r="BZ44">
        <f>IF(Z44=BA44,1,0)</f>
        <v>1</v>
      </c>
      <c r="CA44">
        <f>IF(AA44=BB44,1,0)</f>
        <v>1</v>
      </c>
      <c r="CB44">
        <f>IF(AB44=BC44,1,0)</f>
        <v>1</v>
      </c>
      <c r="CC44">
        <f t="shared" si="1"/>
        <v>13</v>
      </c>
    </row>
    <row r="45" spans="1:81" ht="12.75">
      <c r="A45" t="s">
        <v>97</v>
      </c>
      <c r="B45" s="1">
        <v>38286</v>
      </c>
      <c r="C45" s="2">
        <v>0.5803819444444445</v>
      </c>
      <c r="D45" t="s">
        <v>168</v>
      </c>
      <c r="E45">
        <v>20</v>
      </c>
      <c r="F45" t="s">
        <v>64</v>
      </c>
      <c r="G45">
        <v>12</v>
      </c>
      <c r="H45">
        <v>-1</v>
      </c>
      <c r="I45">
        <v>-1</v>
      </c>
      <c r="J45">
        <v>-1</v>
      </c>
      <c r="K45">
        <v>1</v>
      </c>
      <c r="L45">
        <v>-1</v>
      </c>
      <c r="M45">
        <v>-1</v>
      </c>
      <c r="N45">
        <v>-1</v>
      </c>
      <c r="O45">
        <v>-1</v>
      </c>
      <c r="P45">
        <v>-1</v>
      </c>
      <c r="Q45">
        <v>1</v>
      </c>
      <c r="R45">
        <v>-1</v>
      </c>
      <c r="S45">
        <v>1</v>
      </c>
      <c r="T45">
        <v>1</v>
      </c>
      <c r="U45">
        <v>-1</v>
      </c>
      <c r="V45">
        <v>1</v>
      </c>
      <c r="W45">
        <v>1</v>
      </c>
      <c r="X45">
        <v>-1</v>
      </c>
      <c r="Y45">
        <v>-1</v>
      </c>
      <c r="Z45">
        <v>-1</v>
      </c>
      <c r="AA45">
        <v>-1</v>
      </c>
      <c r="AB45">
        <v>-1</v>
      </c>
      <c r="AC45" s="1">
        <v>38289</v>
      </c>
      <c r="AD45" s="2">
        <v>0.3954398148148148</v>
      </c>
      <c r="AE45" t="s">
        <v>168</v>
      </c>
      <c r="AF45">
        <v>20</v>
      </c>
      <c r="AG45" t="s">
        <v>64</v>
      </c>
      <c r="AH45">
        <v>13</v>
      </c>
      <c r="AI45">
        <v>-1</v>
      </c>
      <c r="AJ45">
        <v>1</v>
      </c>
      <c r="AK45">
        <v>-1</v>
      </c>
      <c r="AL45">
        <v>1</v>
      </c>
      <c r="AM45">
        <v>1</v>
      </c>
      <c r="AN45">
        <v>-1</v>
      </c>
      <c r="AO45">
        <v>-1</v>
      </c>
      <c r="AP45">
        <v>-1</v>
      </c>
      <c r="AQ45">
        <v>1</v>
      </c>
      <c r="AR45">
        <v>-1</v>
      </c>
      <c r="AS45">
        <v>-1</v>
      </c>
      <c r="AT45">
        <v>1</v>
      </c>
      <c r="AU45">
        <v>1</v>
      </c>
      <c r="AV45">
        <v>-1</v>
      </c>
      <c r="AW45">
        <v>1</v>
      </c>
      <c r="AX45">
        <v>1</v>
      </c>
      <c r="AY45">
        <v>1</v>
      </c>
      <c r="AZ45">
        <v>-1</v>
      </c>
      <c r="BA45">
        <v>1</v>
      </c>
      <c r="BB45">
        <v>-1</v>
      </c>
      <c r="BC45">
        <v>-1</v>
      </c>
      <c r="BD45" t="s">
        <v>38</v>
      </c>
      <c r="BE45" t="s">
        <v>38</v>
      </c>
      <c r="BF45" t="s">
        <v>38</v>
      </c>
      <c r="BG45" t="s">
        <v>63</v>
      </c>
      <c r="BH45">
        <f>IF(H45=AI45,1,0)</f>
        <v>1</v>
      </c>
      <c r="BI45">
        <f>IF(I45=AJ45,1,0)</f>
        <v>0</v>
      </c>
      <c r="BJ45">
        <f>IF(J45=AK45,1,0)</f>
        <v>1</v>
      </c>
      <c r="BK45">
        <f>IF(K45=AL45,1,0)</f>
        <v>1</v>
      </c>
      <c r="BL45">
        <f>IF(L45=AM45,1,0)</f>
        <v>0</v>
      </c>
      <c r="BM45">
        <f>IF(M45=AN45,1,0)</f>
        <v>1</v>
      </c>
      <c r="BN45">
        <f>IF(N45=AO45,1,0)</f>
        <v>1</v>
      </c>
      <c r="BO45">
        <f>IF(O45=AP45,1,0)</f>
        <v>1</v>
      </c>
      <c r="BP45">
        <f>IF(P45=AQ45,1,0)</f>
        <v>0</v>
      </c>
      <c r="BQ45">
        <f>IF(Q45=AR45,1,0)</f>
        <v>0</v>
      </c>
      <c r="BR45">
        <f>IF(R45=AS45,1,0)</f>
        <v>1</v>
      </c>
      <c r="BS45">
        <f>IF(S45=AT45,1,0)</f>
        <v>1</v>
      </c>
      <c r="BT45">
        <f>IF(T45=AU45,1,0)</f>
        <v>1</v>
      </c>
      <c r="BU45">
        <f>IF(U45=AV45,1,0)</f>
        <v>1</v>
      </c>
      <c r="BV45">
        <f>IF(V45=AW45,1,0)</f>
        <v>1</v>
      </c>
      <c r="BW45">
        <f>IF(W45=AX45,1,0)</f>
        <v>1</v>
      </c>
      <c r="BX45">
        <f>IF(X45=AY45,1,0)</f>
        <v>0</v>
      </c>
      <c r="BY45">
        <f>IF(Y45=AZ45,1,0)</f>
        <v>1</v>
      </c>
      <c r="BZ45">
        <f>IF(Z45=BA45,1,0)</f>
        <v>0</v>
      </c>
      <c r="CA45">
        <f>IF(AA45=BB45,1,0)</f>
        <v>1</v>
      </c>
      <c r="CB45">
        <f>IF(AB45=BC45,1,0)</f>
        <v>1</v>
      </c>
      <c r="CC45">
        <f t="shared" si="1"/>
        <v>15</v>
      </c>
    </row>
    <row r="46" spans="1:81" ht="12.75">
      <c r="A46" t="s">
        <v>97</v>
      </c>
      <c r="B46" s="1">
        <v>38286</v>
      </c>
      <c r="C46" s="2">
        <v>0.7954976851851852</v>
      </c>
      <c r="D46" t="s">
        <v>65</v>
      </c>
      <c r="E46">
        <v>19</v>
      </c>
      <c r="F46" t="s">
        <v>66</v>
      </c>
      <c r="G46">
        <v>14</v>
      </c>
      <c r="H46">
        <v>-1</v>
      </c>
      <c r="I46">
        <v>-1</v>
      </c>
      <c r="J46">
        <v>-1</v>
      </c>
      <c r="K46">
        <v>1</v>
      </c>
      <c r="L46">
        <v>1</v>
      </c>
      <c r="M46">
        <v>1</v>
      </c>
      <c r="N46">
        <v>1</v>
      </c>
      <c r="O46">
        <v>1</v>
      </c>
      <c r="P46">
        <v>-1</v>
      </c>
      <c r="Q46">
        <v>-1</v>
      </c>
      <c r="R46">
        <v>-1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-1</v>
      </c>
      <c r="AA46">
        <v>-1</v>
      </c>
      <c r="AB46">
        <v>-1</v>
      </c>
      <c r="AC46" s="1">
        <v>38286</v>
      </c>
      <c r="AD46" s="2">
        <v>0.8049768518518517</v>
      </c>
      <c r="AE46" t="s">
        <v>65</v>
      </c>
      <c r="AF46">
        <v>19</v>
      </c>
      <c r="AG46" t="s">
        <v>66</v>
      </c>
      <c r="AH46">
        <v>14</v>
      </c>
      <c r="AI46">
        <v>-1</v>
      </c>
      <c r="AJ46">
        <v>-1</v>
      </c>
      <c r="AK46" s="3">
        <v>1</v>
      </c>
      <c r="AL46" s="3">
        <v>-1</v>
      </c>
      <c r="AM46">
        <v>1</v>
      </c>
      <c r="AN46">
        <v>1</v>
      </c>
      <c r="AO46">
        <v>1</v>
      </c>
      <c r="AP46">
        <v>-1</v>
      </c>
      <c r="AQ46">
        <v>-1</v>
      </c>
      <c r="AR46">
        <v>-1</v>
      </c>
      <c r="AS46">
        <v>1</v>
      </c>
      <c r="AT46">
        <v>1</v>
      </c>
      <c r="AU46">
        <v>1</v>
      </c>
      <c r="AV46">
        <v>1</v>
      </c>
      <c r="AW46">
        <v>1</v>
      </c>
      <c r="AX46">
        <v>1</v>
      </c>
      <c r="AY46">
        <v>1</v>
      </c>
      <c r="AZ46">
        <v>-1</v>
      </c>
      <c r="BA46">
        <v>-1</v>
      </c>
      <c r="BB46">
        <v>1</v>
      </c>
      <c r="BC46">
        <v>1</v>
      </c>
      <c r="BD46" t="s">
        <v>38</v>
      </c>
      <c r="BE46" t="s">
        <v>38</v>
      </c>
      <c r="BF46" t="s">
        <v>38</v>
      </c>
      <c r="BG46" t="s">
        <v>63</v>
      </c>
      <c r="BH46">
        <f>IF(H46=AI46,1,0)</f>
        <v>1</v>
      </c>
      <c r="BI46">
        <f>IF(I46=AJ46,1,0)</f>
        <v>1</v>
      </c>
      <c r="BJ46">
        <f>IF(J46=AK46,1,0)</f>
        <v>0</v>
      </c>
      <c r="BK46">
        <f>IF(K46=AL46,1,0)</f>
        <v>0</v>
      </c>
      <c r="BL46">
        <f>IF(L46=AM46,1,0)</f>
        <v>1</v>
      </c>
      <c r="BM46">
        <f>IF(M46=AN46,1,0)</f>
        <v>1</v>
      </c>
      <c r="BN46">
        <f>IF(N46=AO46,1,0)</f>
        <v>1</v>
      </c>
      <c r="BO46">
        <f>IF(O46=AP46,1,0)</f>
        <v>0</v>
      </c>
      <c r="BP46">
        <f>IF(P46=AQ46,1,0)</f>
        <v>1</v>
      </c>
      <c r="BQ46">
        <f>IF(Q46=AR46,1,0)</f>
        <v>1</v>
      </c>
      <c r="BR46">
        <f>IF(R46=AS46,1,0)</f>
        <v>0</v>
      </c>
      <c r="BS46">
        <f>IF(S46=AT46,1,0)</f>
        <v>1</v>
      </c>
      <c r="BT46">
        <f>IF(T46=AU46,1,0)</f>
        <v>1</v>
      </c>
      <c r="BU46">
        <f>IF(U46=AV46,1,0)</f>
        <v>1</v>
      </c>
      <c r="BV46">
        <f>IF(V46=AW46,1,0)</f>
        <v>1</v>
      </c>
      <c r="BW46">
        <f>IF(W46=AX46,1,0)</f>
        <v>1</v>
      </c>
      <c r="BX46">
        <f>IF(X46=AY46,1,0)</f>
        <v>1</v>
      </c>
      <c r="BY46">
        <f>IF(Y46=AZ46,1,0)</f>
        <v>0</v>
      </c>
      <c r="BZ46">
        <f>IF(Z46=BA46,1,0)</f>
        <v>1</v>
      </c>
      <c r="CA46">
        <f>IF(AA46=BB46,1,0)</f>
        <v>0</v>
      </c>
      <c r="CB46">
        <f>IF(AB46=BC46,1,0)</f>
        <v>0</v>
      </c>
      <c r="CC46">
        <f t="shared" si="1"/>
        <v>14</v>
      </c>
    </row>
    <row r="47" spans="1:81" s="19" customFormat="1" ht="12.75">
      <c r="A47" s="19" t="s">
        <v>97</v>
      </c>
      <c r="B47" s="20">
        <v>38287</v>
      </c>
      <c r="C47" s="21">
        <v>0.6550231481481482</v>
      </c>
      <c r="D47" s="19" t="s">
        <v>99</v>
      </c>
      <c r="E47" s="19">
        <v>19</v>
      </c>
      <c r="F47" s="19" t="s">
        <v>66</v>
      </c>
      <c r="G47" s="19">
        <v>12</v>
      </c>
      <c r="H47" s="19">
        <v>-1</v>
      </c>
      <c r="I47" s="19">
        <v>-1</v>
      </c>
      <c r="J47" s="19">
        <v>-1</v>
      </c>
      <c r="K47" s="19">
        <v>1</v>
      </c>
      <c r="L47" s="19">
        <v>1</v>
      </c>
      <c r="M47" s="19">
        <v>-1</v>
      </c>
      <c r="N47" s="19">
        <v>1</v>
      </c>
      <c r="O47" s="19">
        <v>-1</v>
      </c>
      <c r="P47" s="19">
        <v>-1</v>
      </c>
      <c r="Q47" s="19">
        <v>-1</v>
      </c>
      <c r="R47" s="19">
        <v>-1</v>
      </c>
      <c r="S47" s="19">
        <v>-1</v>
      </c>
      <c r="T47" s="19">
        <v>1</v>
      </c>
      <c r="U47" s="19">
        <v>-1</v>
      </c>
      <c r="V47" s="19">
        <v>1</v>
      </c>
      <c r="W47" s="19">
        <v>-1</v>
      </c>
      <c r="X47" s="19">
        <v>-1</v>
      </c>
      <c r="Y47" s="19">
        <v>-1</v>
      </c>
      <c r="Z47" s="19">
        <v>1</v>
      </c>
      <c r="AA47" s="19">
        <v>-1</v>
      </c>
      <c r="AB47" s="19">
        <v>-1</v>
      </c>
      <c r="AC47" s="20">
        <v>38287</v>
      </c>
      <c r="AD47" s="21">
        <v>0.7044560185185186</v>
      </c>
      <c r="AE47" s="19" t="s">
        <v>99</v>
      </c>
      <c r="AF47" s="19">
        <v>19</v>
      </c>
      <c r="AG47" s="19" t="s">
        <v>66</v>
      </c>
      <c r="AH47" s="19">
        <v>12</v>
      </c>
      <c r="AI47" s="19">
        <v>-1</v>
      </c>
      <c r="AJ47" s="19">
        <v>-1</v>
      </c>
      <c r="AK47" s="19">
        <v>-1</v>
      </c>
      <c r="AL47" s="19">
        <v>1</v>
      </c>
      <c r="AM47" s="19">
        <v>-1</v>
      </c>
      <c r="AN47" s="19">
        <v>-1</v>
      </c>
      <c r="AO47" s="19">
        <v>1</v>
      </c>
      <c r="AP47" s="19">
        <v>-1</v>
      </c>
      <c r="AQ47" s="19">
        <v>-1</v>
      </c>
      <c r="AR47" s="19">
        <v>-1</v>
      </c>
      <c r="AS47" s="19">
        <v>1</v>
      </c>
      <c r="AT47" s="19">
        <v>-1</v>
      </c>
      <c r="AU47" s="19">
        <v>1</v>
      </c>
      <c r="AV47" s="19">
        <v>-1</v>
      </c>
      <c r="AW47" s="19">
        <v>1</v>
      </c>
      <c r="AX47" s="19">
        <v>-1</v>
      </c>
      <c r="AY47" s="19">
        <v>1</v>
      </c>
      <c r="AZ47" s="19">
        <v>-1</v>
      </c>
      <c r="BA47" s="19">
        <v>1</v>
      </c>
      <c r="BB47" s="19">
        <v>-1</v>
      </c>
      <c r="BC47" s="19">
        <v>-1</v>
      </c>
      <c r="BD47" t="s">
        <v>38</v>
      </c>
      <c r="BE47" t="s">
        <v>38</v>
      </c>
      <c r="BF47" t="s">
        <v>38</v>
      </c>
      <c r="BG47" s="19" t="s">
        <v>63</v>
      </c>
      <c r="BH47" s="19">
        <f>IF(H47=AI47,1,0)</f>
        <v>1</v>
      </c>
      <c r="BI47" s="19">
        <f>IF(I47=AJ47,1,0)</f>
        <v>1</v>
      </c>
      <c r="BJ47" s="19">
        <f>IF(J47=AK47,1,0)</f>
        <v>1</v>
      </c>
      <c r="BK47" s="19">
        <f>IF(K47=AL47,1,0)</f>
        <v>1</v>
      </c>
      <c r="BL47" s="19">
        <f>IF(L47=AM47,1,0)</f>
        <v>0</v>
      </c>
      <c r="BM47" s="19">
        <f>IF(M47=AN47,1,0)</f>
        <v>1</v>
      </c>
      <c r="BN47" s="19">
        <f>IF(N47=AO47,1,0)</f>
        <v>1</v>
      </c>
      <c r="BO47" s="19">
        <f>IF(O47=AP47,1,0)</f>
        <v>1</v>
      </c>
      <c r="BP47" s="19">
        <f>IF(P47=AQ47,1,0)</f>
        <v>1</v>
      </c>
      <c r="BQ47" s="19">
        <f>IF(Q47=AR47,1,0)</f>
        <v>1</v>
      </c>
      <c r="BR47" s="19">
        <f>IF(R47=AS47,1,0)</f>
        <v>0</v>
      </c>
      <c r="BS47" s="19">
        <f>IF(S47=AT47,1,0)</f>
        <v>1</v>
      </c>
      <c r="BT47" s="19">
        <f>IF(T47=AU47,1,0)</f>
        <v>1</v>
      </c>
      <c r="BU47" s="19">
        <f>IF(U47=AV47,1,0)</f>
        <v>1</v>
      </c>
      <c r="BV47" s="19">
        <f>IF(V47=AW47,1,0)</f>
        <v>1</v>
      </c>
      <c r="BW47" s="19">
        <f>IF(W47=AX47,1,0)</f>
        <v>1</v>
      </c>
      <c r="BX47" s="19">
        <f>IF(X47=AY47,1,0)</f>
        <v>0</v>
      </c>
      <c r="BY47" s="19">
        <f>IF(Y47=AZ47,1,0)</f>
        <v>1</v>
      </c>
      <c r="BZ47" s="19">
        <f>IF(Z47=BA47,1,0)</f>
        <v>1</v>
      </c>
      <c r="CA47" s="19">
        <f>IF(AA47=BB47,1,0)</f>
        <v>1</v>
      </c>
      <c r="CB47" s="19">
        <f>IF(AB47=BC47,1,0)</f>
        <v>1</v>
      </c>
      <c r="CC47" s="19">
        <f aca="true" t="shared" si="2" ref="CC47:CC76">SUM(BH47:CB47)</f>
        <v>18</v>
      </c>
    </row>
    <row r="48" spans="1:81" ht="12.75">
      <c r="A48" t="s">
        <v>97</v>
      </c>
      <c r="B48" s="1">
        <v>38287</v>
      </c>
      <c r="C48" s="2">
        <v>0.8296064814814814</v>
      </c>
      <c r="D48" t="s">
        <v>65</v>
      </c>
      <c r="E48">
        <v>18</v>
      </c>
      <c r="F48" t="s">
        <v>64</v>
      </c>
      <c r="G48">
        <v>12</v>
      </c>
      <c r="H48">
        <v>-1</v>
      </c>
      <c r="I48">
        <v>1</v>
      </c>
      <c r="J48">
        <v>-1</v>
      </c>
      <c r="K48">
        <v>1</v>
      </c>
      <c r="L48">
        <v>-1</v>
      </c>
      <c r="M48">
        <v>1</v>
      </c>
      <c r="N48">
        <v>1</v>
      </c>
      <c r="O48">
        <v>-1</v>
      </c>
      <c r="P48">
        <v>-1</v>
      </c>
      <c r="Q48">
        <v>-1</v>
      </c>
      <c r="R48">
        <v>1</v>
      </c>
      <c r="S48">
        <v>-1</v>
      </c>
      <c r="T48">
        <v>-1</v>
      </c>
      <c r="U48">
        <v>-1</v>
      </c>
      <c r="V48">
        <v>1</v>
      </c>
      <c r="W48">
        <v>1</v>
      </c>
      <c r="X48">
        <v>1</v>
      </c>
      <c r="Y48">
        <v>-1</v>
      </c>
      <c r="Z48">
        <v>-1</v>
      </c>
      <c r="AA48">
        <v>-1</v>
      </c>
      <c r="AB48">
        <v>1</v>
      </c>
      <c r="AC48" s="1">
        <v>38287</v>
      </c>
      <c r="AD48" s="2">
        <v>0.8378009259259259</v>
      </c>
      <c r="AE48" t="s">
        <v>65</v>
      </c>
      <c r="AF48">
        <v>18</v>
      </c>
      <c r="AG48" t="s">
        <v>64</v>
      </c>
      <c r="AH48">
        <v>12</v>
      </c>
      <c r="AI48">
        <v>-1</v>
      </c>
      <c r="AJ48">
        <v>-1</v>
      </c>
      <c r="AK48">
        <v>-1</v>
      </c>
      <c r="AL48" s="3">
        <v>-1</v>
      </c>
      <c r="AM48">
        <v>1</v>
      </c>
      <c r="AN48">
        <v>1</v>
      </c>
      <c r="AO48">
        <v>-1</v>
      </c>
      <c r="AP48">
        <v>1</v>
      </c>
      <c r="AQ48">
        <v>1</v>
      </c>
      <c r="AR48">
        <v>1</v>
      </c>
      <c r="AS48">
        <v>-1</v>
      </c>
      <c r="AT48">
        <v>-1</v>
      </c>
      <c r="AU48">
        <v>-1</v>
      </c>
      <c r="AV48">
        <v>-1</v>
      </c>
      <c r="AW48">
        <v>1</v>
      </c>
      <c r="AX48">
        <v>-1</v>
      </c>
      <c r="AY48">
        <v>1</v>
      </c>
      <c r="AZ48">
        <v>-1</v>
      </c>
      <c r="BA48">
        <v>1</v>
      </c>
      <c r="BB48">
        <v>-1</v>
      </c>
      <c r="BC48">
        <v>1</v>
      </c>
      <c r="BD48" t="s">
        <v>38</v>
      </c>
      <c r="BE48" t="s">
        <v>38</v>
      </c>
      <c r="BF48" t="s">
        <v>38</v>
      </c>
      <c r="BG48" t="s">
        <v>63</v>
      </c>
      <c r="BH48">
        <f>IF(H48=AI48,1,0)</f>
        <v>1</v>
      </c>
      <c r="BI48">
        <f>IF(I48=AJ48,1,0)</f>
        <v>0</v>
      </c>
      <c r="BJ48">
        <f>IF(J48=AK48,1,0)</f>
        <v>1</v>
      </c>
      <c r="BK48">
        <f>IF(K48=AL48,1,0)</f>
        <v>0</v>
      </c>
      <c r="BL48">
        <f>IF(L48=AM48,1,0)</f>
        <v>0</v>
      </c>
      <c r="BM48">
        <f>IF(M48=AN48,1,0)</f>
        <v>1</v>
      </c>
      <c r="BN48">
        <f>IF(N48=AO48,1,0)</f>
        <v>0</v>
      </c>
      <c r="BO48">
        <f>IF(O48=AP48,1,0)</f>
        <v>0</v>
      </c>
      <c r="BP48">
        <f>IF(P48=AQ48,1,0)</f>
        <v>0</v>
      </c>
      <c r="BQ48">
        <f>IF(Q48=AR48,1,0)</f>
        <v>0</v>
      </c>
      <c r="BR48">
        <f>IF(R48=AS48,1,0)</f>
        <v>0</v>
      </c>
      <c r="BS48">
        <f>IF(S48=AT48,1,0)</f>
        <v>1</v>
      </c>
      <c r="BT48">
        <f>IF(T48=AU48,1,0)</f>
        <v>1</v>
      </c>
      <c r="BU48">
        <f>IF(U48=AV48,1,0)</f>
        <v>1</v>
      </c>
      <c r="BV48">
        <f>IF(V48=AW48,1,0)</f>
        <v>1</v>
      </c>
      <c r="BW48">
        <f>IF(W48=AX48,1,0)</f>
        <v>0</v>
      </c>
      <c r="BX48">
        <f>IF(X48=AY48,1,0)</f>
        <v>1</v>
      </c>
      <c r="BY48">
        <f>IF(Y48=AZ48,1,0)</f>
        <v>1</v>
      </c>
      <c r="BZ48">
        <f>IF(Z48=BA48,1,0)</f>
        <v>0</v>
      </c>
      <c r="CA48">
        <f>IF(AA48=BB48,1,0)</f>
        <v>1</v>
      </c>
      <c r="CB48">
        <f>IF(AB48=BC48,1,0)</f>
        <v>1</v>
      </c>
      <c r="CC48">
        <f t="shared" si="2"/>
        <v>11</v>
      </c>
    </row>
    <row r="49" spans="1:81" ht="12.75">
      <c r="A49" t="s">
        <v>97</v>
      </c>
      <c r="B49" s="1">
        <v>38287</v>
      </c>
      <c r="C49" s="2">
        <v>0.9029513888888889</v>
      </c>
      <c r="D49" t="s">
        <v>65</v>
      </c>
      <c r="E49">
        <v>19</v>
      </c>
      <c r="F49" t="s">
        <v>66</v>
      </c>
      <c r="G49">
        <v>14</v>
      </c>
      <c r="H49">
        <v>-1</v>
      </c>
      <c r="I49">
        <v>-1</v>
      </c>
      <c r="J49">
        <v>-1</v>
      </c>
      <c r="K49">
        <v>1</v>
      </c>
      <c r="L49">
        <v>-1</v>
      </c>
      <c r="M49">
        <v>-1</v>
      </c>
      <c r="N49">
        <v>1</v>
      </c>
      <c r="O49">
        <v>-1</v>
      </c>
      <c r="P49">
        <v>-1</v>
      </c>
      <c r="Q49">
        <v>-1</v>
      </c>
      <c r="R49">
        <v>-1</v>
      </c>
      <c r="S49">
        <v>-1</v>
      </c>
      <c r="T49">
        <v>1</v>
      </c>
      <c r="U49">
        <v>-1</v>
      </c>
      <c r="V49">
        <v>-1</v>
      </c>
      <c r="W49">
        <v>1</v>
      </c>
      <c r="X49">
        <v>1</v>
      </c>
      <c r="Y49">
        <v>-1</v>
      </c>
      <c r="Z49">
        <v>-1</v>
      </c>
      <c r="AA49">
        <v>1</v>
      </c>
      <c r="AB49">
        <v>-1</v>
      </c>
      <c r="AC49" s="1">
        <v>38287</v>
      </c>
      <c r="AD49" s="2">
        <v>0.9249074074074074</v>
      </c>
      <c r="AE49" t="s">
        <v>65</v>
      </c>
      <c r="AF49">
        <v>19</v>
      </c>
      <c r="AG49" t="s">
        <v>66</v>
      </c>
      <c r="AH49">
        <v>14</v>
      </c>
      <c r="AI49">
        <v>-1</v>
      </c>
      <c r="AJ49">
        <v>-1</v>
      </c>
      <c r="AK49">
        <v>-1</v>
      </c>
      <c r="AL49">
        <v>1</v>
      </c>
      <c r="AM49">
        <v>1</v>
      </c>
      <c r="AN49">
        <v>-1</v>
      </c>
      <c r="AO49">
        <v>1</v>
      </c>
      <c r="AP49">
        <v>-1</v>
      </c>
      <c r="AQ49">
        <v>-1</v>
      </c>
      <c r="AR49">
        <v>-1</v>
      </c>
      <c r="AS49">
        <v>-1</v>
      </c>
      <c r="AT49">
        <v>-1</v>
      </c>
      <c r="AU49">
        <v>1</v>
      </c>
      <c r="AV49">
        <v>-1</v>
      </c>
      <c r="AW49">
        <v>-1</v>
      </c>
      <c r="AX49">
        <v>1</v>
      </c>
      <c r="AY49">
        <v>1</v>
      </c>
      <c r="AZ49">
        <v>-1</v>
      </c>
      <c r="BA49">
        <v>-1</v>
      </c>
      <c r="BB49">
        <v>1</v>
      </c>
      <c r="BC49">
        <v>1</v>
      </c>
      <c r="BD49" t="s">
        <v>38</v>
      </c>
      <c r="BE49" t="s">
        <v>38</v>
      </c>
      <c r="BF49" t="s">
        <v>38</v>
      </c>
      <c r="BG49" t="s">
        <v>63</v>
      </c>
      <c r="BH49">
        <f>IF(H49=AI49,1,0)</f>
        <v>1</v>
      </c>
      <c r="BI49">
        <f>IF(I49=AJ49,1,0)</f>
        <v>1</v>
      </c>
      <c r="BJ49">
        <f>IF(J49=AK49,1,0)</f>
        <v>1</v>
      </c>
      <c r="BK49">
        <f>IF(K49=AL49,1,0)</f>
        <v>1</v>
      </c>
      <c r="BL49">
        <f>IF(L49=AM49,1,0)</f>
        <v>0</v>
      </c>
      <c r="BM49">
        <f>IF(M49=AN49,1,0)</f>
        <v>1</v>
      </c>
      <c r="BN49">
        <f>IF(N49=AO49,1,0)</f>
        <v>1</v>
      </c>
      <c r="BO49">
        <f>IF(O49=AP49,1,0)</f>
        <v>1</v>
      </c>
      <c r="BP49">
        <f>IF(P49=AQ49,1,0)</f>
        <v>1</v>
      </c>
      <c r="BQ49">
        <f>IF(Q49=AR49,1,0)</f>
        <v>1</v>
      </c>
      <c r="BR49">
        <f>IF(R49=AS49,1,0)</f>
        <v>1</v>
      </c>
      <c r="BS49">
        <f>IF(S49=AT49,1,0)</f>
        <v>1</v>
      </c>
      <c r="BT49">
        <f>IF(T49=AU49,1,0)</f>
        <v>1</v>
      </c>
      <c r="BU49">
        <f>IF(U49=AV49,1,0)</f>
        <v>1</v>
      </c>
      <c r="BV49">
        <f>IF(V49=AW49,1,0)</f>
        <v>1</v>
      </c>
      <c r="BW49">
        <f>IF(W49=AX49,1,0)</f>
        <v>1</v>
      </c>
      <c r="BX49">
        <f>IF(X49=AY49,1,0)</f>
        <v>1</v>
      </c>
      <c r="BY49">
        <f>IF(Y49=AZ49,1,0)</f>
        <v>1</v>
      </c>
      <c r="BZ49">
        <f>IF(Z49=BA49,1,0)</f>
        <v>1</v>
      </c>
      <c r="CA49">
        <f>IF(AA49=BB49,1,0)</f>
        <v>1</v>
      </c>
      <c r="CB49">
        <f>IF(AB49=BC49,1,0)</f>
        <v>0</v>
      </c>
      <c r="CC49">
        <f t="shared" si="2"/>
        <v>19</v>
      </c>
    </row>
    <row r="50" spans="1:81" ht="12.75">
      <c r="A50" t="s">
        <v>97</v>
      </c>
      <c r="B50" s="1">
        <v>38287</v>
      </c>
      <c r="C50" s="2">
        <v>0.9437268518518519</v>
      </c>
      <c r="D50" t="s">
        <v>65</v>
      </c>
      <c r="E50">
        <v>20</v>
      </c>
      <c r="F50" t="s">
        <v>66</v>
      </c>
      <c r="G50">
        <v>12</v>
      </c>
      <c r="H50">
        <v>-1</v>
      </c>
      <c r="I50">
        <v>-1</v>
      </c>
      <c r="J50">
        <v>-1</v>
      </c>
      <c r="K50">
        <v>1</v>
      </c>
      <c r="L50">
        <v>-1</v>
      </c>
      <c r="M50">
        <v>-1</v>
      </c>
      <c r="N50">
        <v>1</v>
      </c>
      <c r="O50">
        <v>-1</v>
      </c>
      <c r="P50">
        <v>-1</v>
      </c>
      <c r="Q50">
        <v>-1</v>
      </c>
      <c r="R50">
        <v>-1</v>
      </c>
      <c r="S50">
        <v>1</v>
      </c>
      <c r="T50">
        <v>1</v>
      </c>
      <c r="U50">
        <v>1</v>
      </c>
      <c r="V50">
        <v>-1</v>
      </c>
      <c r="W50">
        <v>-1</v>
      </c>
      <c r="X50">
        <v>1</v>
      </c>
      <c r="Y50">
        <v>1</v>
      </c>
      <c r="Z50">
        <v>-1</v>
      </c>
      <c r="AA50">
        <v>1</v>
      </c>
      <c r="AB50">
        <v>-1</v>
      </c>
      <c r="AC50" s="1">
        <v>38287</v>
      </c>
      <c r="AD50" s="2">
        <v>0.9495023148148148</v>
      </c>
      <c r="AE50" t="s">
        <v>65</v>
      </c>
      <c r="AF50">
        <v>20</v>
      </c>
      <c r="AG50" t="s">
        <v>66</v>
      </c>
      <c r="AH50">
        <v>12</v>
      </c>
      <c r="AI50">
        <v>-1</v>
      </c>
      <c r="AJ50">
        <v>-1</v>
      </c>
      <c r="AK50" s="3">
        <v>1</v>
      </c>
      <c r="AL50">
        <v>1</v>
      </c>
      <c r="AM50">
        <v>-1</v>
      </c>
      <c r="AN50">
        <v>-1</v>
      </c>
      <c r="AO50">
        <v>-1</v>
      </c>
      <c r="AP50">
        <v>-1</v>
      </c>
      <c r="AQ50">
        <v>-1</v>
      </c>
      <c r="AR50">
        <v>-1</v>
      </c>
      <c r="AS50">
        <v>-1</v>
      </c>
      <c r="AT50">
        <v>1</v>
      </c>
      <c r="AU50">
        <v>1</v>
      </c>
      <c r="AV50">
        <v>-1</v>
      </c>
      <c r="AW50">
        <v>1</v>
      </c>
      <c r="AX50">
        <v>1</v>
      </c>
      <c r="AY50">
        <v>-1</v>
      </c>
      <c r="AZ50">
        <v>-1</v>
      </c>
      <c r="BA50">
        <v>1</v>
      </c>
      <c r="BB50">
        <v>1</v>
      </c>
      <c r="BC50">
        <v>-1</v>
      </c>
      <c r="BD50" t="s">
        <v>38</v>
      </c>
      <c r="BE50" t="s">
        <v>38</v>
      </c>
      <c r="BF50" t="s">
        <v>38</v>
      </c>
      <c r="BG50" t="s">
        <v>63</v>
      </c>
      <c r="BH50">
        <f>IF(H50=AI50,1,0)</f>
        <v>1</v>
      </c>
      <c r="BI50">
        <f>IF(I50=AJ50,1,0)</f>
        <v>1</v>
      </c>
      <c r="BJ50">
        <f>IF(J50=AK50,1,0)</f>
        <v>0</v>
      </c>
      <c r="BK50">
        <f>IF(K50=AL50,1,0)</f>
        <v>1</v>
      </c>
      <c r="BL50">
        <f>IF(L50=AM50,1,0)</f>
        <v>1</v>
      </c>
      <c r="BM50">
        <f>IF(M50=AN50,1,0)</f>
        <v>1</v>
      </c>
      <c r="BN50">
        <f>IF(N50=AO50,1,0)</f>
        <v>0</v>
      </c>
      <c r="BO50">
        <f>IF(O50=AP50,1,0)</f>
        <v>1</v>
      </c>
      <c r="BP50">
        <f>IF(P50=AQ50,1,0)</f>
        <v>1</v>
      </c>
      <c r="BQ50">
        <f>IF(Q50=AR50,1,0)</f>
        <v>1</v>
      </c>
      <c r="BR50">
        <f>IF(R50=AS50,1,0)</f>
        <v>1</v>
      </c>
      <c r="BS50">
        <f>IF(S50=AT50,1,0)</f>
        <v>1</v>
      </c>
      <c r="BT50">
        <f>IF(T50=AU50,1,0)</f>
        <v>1</v>
      </c>
      <c r="BU50">
        <f>IF(U50=AV50,1,0)</f>
        <v>0</v>
      </c>
      <c r="BV50">
        <f>IF(V50=AW50,1,0)</f>
        <v>0</v>
      </c>
      <c r="BW50">
        <f>IF(W50=AX50,1,0)</f>
        <v>0</v>
      </c>
      <c r="BX50">
        <f>IF(X50=AY50,1,0)</f>
        <v>0</v>
      </c>
      <c r="BY50">
        <f>IF(Y50=AZ50,1,0)</f>
        <v>0</v>
      </c>
      <c r="BZ50">
        <f>IF(Z50=BA50,1,0)</f>
        <v>0</v>
      </c>
      <c r="CA50">
        <f>IF(AA50=BB50,1,0)</f>
        <v>1</v>
      </c>
      <c r="CB50">
        <f>IF(AB50=BC50,1,0)</f>
        <v>1</v>
      </c>
      <c r="CC50">
        <f t="shared" si="2"/>
        <v>13</v>
      </c>
    </row>
    <row r="51" spans="1:81" ht="12.75">
      <c r="A51" t="s">
        <v>97</v>
      </c>
      <c r="B51" s="1">
        <v>38288</v>
      </c>
      <c r="C51" s="2">
        <v>0.0005555555555555556</v>
      </c>
      <c r="D51" t="s">
        <v>65</v>
      </c>
      <c r="E51">
        <v>20</v>
      </c>
      <c r="F51" t="s">
        <v>64</v>
      </c>
      <c r="G51">
        <v>15</v>
      </c>
      <c r="H51">
        <v>1</v>
      </c>
      <c r="I51">
        <v>-1</v>
      </c>
      <c r="J51">
        <v>-1</v>
      </c>
      <c r="K51">
        <v>1</v>
      </c>
      <c r="L51">
        <v>-1</v>
      </c>
      <c r="M51">
        <v>1</v>
      </c>
      <c r="N51">
        <v>1</v>
      </c>
      <c r="O51">
        <v>1</v>
      </c>
      <c r="P51">
        <v>-1</v>
      </c>
      <c r="Q51">
        <v>1</v>
      </c>
      <c r="R51">
        <v>-1</v>
      </c>
      <c r="S51">
        <v>-1</v>
      </c>
      <c r="T51">
        <v>1</v>
      </c>
      <c r="U51">
        <v>-1</v>
      </c>
      <c r="V51">
        <v>-1</v>
      </c>
      <c r="W51">
        <v>1</v>
      </c>
      <c r="X51">
        <v>1</v>
      </c>
      <c r="Y51">
        <v>-1</v>
      </c>
      <c r="Z51">
        <v>-1</v>
      </c>
      <c r="AA51">
        <v>1</v>
      </c>
      <c r="AB51">
        <v>1</v>
      </c>
      <c r="AC51" s="1">
        <v>38288</v>
      </c>
      <c r="AD51" s="2">
        <v>0.0440162037037037</v>
      </c>
      <c r="AE51" t="s">
        <v>99</v>
      </c>
      <c r="AF51">
        <v>20</v>
      </c>
      <c r="AG51" t="s">
        <v>64</v>
      </c>
      <c r="AH51">
        <v>15</v>
      </c>
      <c r="AI51">
        <v>1</v>
      </c>
      <c r="AJ51">
        <v>-1</v>
      </c>
      <c r="AK51">
        <v>-1</v>
      </c>
      <c r="AL51">
        <v>1</v>
      </c>
      <c r="AM51">
        <v>-1</v>
      </c>
      <c r="AN51">
        <v>1</v>
      </c>
      <c r="AO51">
        <v>1</v>
      </c>
      <c r="AP51">
        <v>-1</v>
      </c>
      <c r="AQ51">
        <v>-1</v>
      </c>
      <c r="AR51">
        <v>1</v>
      </c>
      <c r="AS51">
        <v>-1</v>
      </c>
      <c r="AT51">
        <v>1</v>
      </c>
      <c r="AU51">
        <v>-1</v>
      </c>
      <c r="AV51">
        <v>1</v>
      </c>
      <c r="AW51">
        <v>-1</v>
      </c>
      <c r="AX51">
        <v>-1</v>
      </c>
      <c r="AY51">
        <v>1</v>
      </c>
      <c r="AZ51">
        <v>-1</v>
      </c>
      <c r="BA51">
        <v>-1</v>
      </c>
      <c r="BB51">
        <v>1</v>
      </c>
      <c r="BC51">
        <v>-1</v>
      </c>
      <c r="BD51" t="s">
        <v>38</v>
      </c>
      <c r="BE51" t="s">
        <v>38</v>
      </c>
      <c r="BF51" t="s">
        <v>38</v>
      </c>
      <c r="BG51" t="s">
        <v>63</v>
      </c>
      <c r="BH51">
        <f>IF(H51=AI51,1,0)</f>
        <v>1</v>
      </c>
      <c r="BI51">
        <f>IF(I51=AJ51,1,0)</f>
        <v>1</v>
      </c>
      <c r="BJ51">
        <f>IF(J51=AK51,1,0)</f>
        <v>1</v>
      </c>
      <c r="BK51">
        <f>IF(K51=AL51,1,0)</f>
        <v>1</v>
      </c>
      <c r="BL51">
        <f>IF(L51=AM51,1,0)</f>
        <v>1</v>
      </c>
      <c r="BM51">
        <f>IF(M51=AN51,1,0)</f>
        <v>1</v>
      </c>
      <c r="BN51">
        <f>IF(N51=AO51,1,0)</f>
        <v>1</v>
      </c>
      <c r="BO51">
        <f>IF(O51=AP51,1,0)</f>
        <v>0</v>
      </c>
      <c r="BP51">
        <f>IF(P51=AQ51,1,0)</f>
        <v>1</v>
      </c>
      <c r="BQ51">
        <f>IF(Q51=AR51,1,0)</f>
        <v>1</v>
      </c>
      <c r="BR51">
        <f>IF(R51=AS51,1,0)</f>
        <v>1</v>
      </c>
      <c r="BS51">
        <f>IF(S51=AT51,1,0)</f>
        <v>0</v>
      </c>
      <c r="BT51">
        <f>IF(T51=AU51,1,0)</f>
        <v>0</v>
      </c>
      <c r="BU51">
        <f>IF(U51=AV51,1,0)</f>
        <v>0</v>
      </c>
      <c r="BV51">
        <f>IF(V51=AW51,1,0)</f>
        <v>1</v>
      </c>
      <c r="BW51">
        <f>IF(W51=AX51,1,0)</f>
        <v>0</v>
      </c>
      <c r="BX51">
        <f>IF(X51=AY51,1,0)</f>
        <v>1</v>
      </c>
      <c r="BY51">
        <f>IF(Y51=AZ51,1,0)</f>
        <v>1</v>
      </c>
      <c r="BZ51">
        <f>IF(Z51=BA51,1,0)</f>
        <v>1</v>
      </c>
      <c r="CA51">
        <f>IF(AA51=BB51,1,0)</f>
        <v>1</v>
      </c>
      <c r="CB51">
        <f>IF(AB51=BC51,1,0)</f>
        <v>0</v>
      </c>
      <c r="CC51">
        <f t="shared" si="2"/>
        <v>15</v>
      </c>
    </row>
    <row r="52" spans="1:81" ht="12.75">
      <c r="A52" t="s">
        <v>97</v>
      </c>
      <c r="B52" s="1">
        <v>38288</v>
      </c>
      <c r="C52" s="2">
        <v>0.6029861111111111</v>
      </c>
      <c r="D52" t="s">
        <v>99</v>
      </c>
      <c r="E52">
        <v>22</v>
      </c>
      <c r="F52" t="s">
        <v>64</v>
      </c>
      <c r="G52">
        <v>15</v>
      </c>
      <c r="H52">
        <v>1</v>
      </c>
      <c r="I52">
        <v>-1</v>
      </c>
      <c r="J52">
        <v>-1</v>
      </c>
      <c r="K52">
        <v>1</v>
      </c>
      <c r="L52">
        <v>-1</v>
      </c>
      <c r="M52">
        <v>1</v>
      </c>
      <c r="N52">
        <v>1</v>
      </c>
      <c r="O52">
        <v>1</v>
      </c>
      <c r="P52">
        <v>-1</v>
      </c>
      <c r="Q52">
        <v>1</v>
      </c>
      <c r="R52">
        <v>-1</v>
      </c>
      <c r="S52">
        <v>-1</v>
      </c>
      <c r="T52">
        <v>-1</v>
      </c>
      <c r="U52">
        <v>1</v>
      </c>
      <c r="V52">
        <v>-1</v>
      </c>
      <c r="W52">
        <v>-1</v>
      </c>
      <c r="X52">
        <v>-1</v>
      </c>
      <c r="Y52">
        <v>1</v>
      </c>
      <c r="Z52">
        <v>-1</v>
      </c>
      <c r="AA52">
        <v>-1</v>
      </c>
      <c r="AB52">
        <v>-1</v>
      </c>
      <c r="AC52" s="1">
        <v>38288</v>
      </c>
      <c r="AD52" s="2">
        <v>0.6242245370370371</v>
      </c>
      <c r="AE52" t="s">
        <v>99</v>
      </c>
      <c r="AF52">
        <v>22</v>
      </c>
      <c r="AG52" t="s">
        <v>64</v>
      </c>
      <c r="AH52" s="3">
        <v>15</v>
      </c>
      <c r="AI52">
        <v>-1</v>
      </c>
      <c r="AJ52">
        <v>1</v>
      </c>
      <c r="AK52" s="3">
        <v>1</v>
      </c>
      <c r="AL52">
        <v>1</v>
      </c>
      <c r="AM52">
        <v>-1</v>
      </c>
      <c r="AN52">
        <v>-1</v>
      </c>
      <c r="AO52">
        <v>1</v>
      </c>
      <c r="AP52">
        <v>-1</v>
      </c>
      <c r="AQ52">
        <v>1</v>
      </c>
      <c r="AR52">
        <v>1</v>
      </c>
      <c r="AS52">
        <v>-1</v>
      </c>
      <c r="AT52">
        <v>-1</v>
      </c>
      <c r="AU52">
        <v>1</v>
      </c>
      <c r="AV52">
        <v>1</v>
      </c>
      <c r="AW52">
        <v>-1</v>
      </c>
      <c r="AX52">
        <v>-1</v>
      </c>
      <c r="AY52">
        <v>-1</v>
      </c>
      <c r="AZ52">
        <v>1</v>
      </c>
      <c r="BA52">
        <v>-1</v>
      </c>
      <c r="BB52">
        <v>-1</v>
      </c>
      <c r="BC52">
        <v>-1</v>
      </c>
      <c r="BD52" t="s">
        <v>38</v>
      </c>
      <c r="BE52" t="s">
        <v>38</v>
      </c>
      <c r="BF52" t="s">
        <v>38</v>
      </c>
      <c r="BG52" t="s">
        <v>63</v>
      </c>
      <c r="BH52">
        <f>IF(H52=AI52,1,0)</f>
        <v>0</v>
      </c>
      <c r="BI52">
        <f>IF(I52=AJ52,1,0)</f>
        <v>0</v>
      </c>
      <c r="BJ52">
        <f>IF(J52=AK52,1,0)</f>
        <v>0</v>
      </c>
      <c r="BK52">
        <f>IF(K52=AL52,1,0)</f>
        <v>1</v>
      </c>
      <c r="BL52">
        <f>IF(L52=AM52,1,0)</f>
        <v>1</v>
      </c>
      <c r="BM52">
        <f>IF(M52=AN52,1,0)</f>
        <v>0</v>
      </c>
      <c r="BN52">
        <f>IF(N52=AO52,1,0)</f>
        <v>1</v>
      </c>
      <c r="BO52">
        <f>IF(O52=AP52,1,0)</f>
        <v>0</v>
      </c>
      <c r="BP52">
        <f>IF(P52=AQ52,1,0)</f>
        <v>0</v>
      </c>
      <c r="BQ52">
        <f>IF(Q52=AR52,1,0)</f>
        <v>1</v>
      </c>
      <c r="BR52">
        <f>IF(R52=AS52,1,0)</f>
        <v>1</v>
      </c>
      <c r="BS52">
        <f>IF(S52=AT52,1,0)</f>
        <v>1</v>
      </c>
      <c r="BT52">
        <f>IF(T52=AU52,1,0)</f>
        <v>0</v>
      </c>
      <c r="BU52">
        <f>IF(U52=AV52,1,0)</f>
        <v>1</v>
      </c>
      <c r="BV52">
        <f>IF(V52=AW52,1,0)</f>
        <v>1</v>
      </c>
      <c r="BW52">
        <f>IF(W52=AX52,1,0)</f>
        <v>1</v>
      </c>
      <c r="BX52">
        <f>IF(X52=AY52,1,0)</f>
        <v>1</v>
      </c>
      <c r="BY52">
        <f>IF(Y52=AZ52,1,0)</f>
        <v>1</v>
      </c>
      <c r="BZ52">
        <f>IF(Z52=BA52,1,0)</f>
        <v>1</v>
      </c>
      <c r="CA52">
        <f>IF(AA52=BB52,1,0)</f>
        <v>1</v>
      </c>
      <c r="CB52">
        <f>IF(AB52=BC52,1,0)</f>
        <v>1</v>
      </c>
      <c r="CC52">
        <f t="shared" si="2"/>
        <v>14</v>
      </c>
    </row>
    <row r="53" spans="1:81" ht="12.75">
      <c r="A53" t="s">
        <v>97</v>
      </c>
      <c r="B53" s="1">
        <v>38288</v>
      </c>
      <c r="C53" s="2">
        <v>0.6086458333333333</v>
      </c>
      <c r="D53" t="s">
        <v>65</v>
      </c>
      <c r="E53">
        <v>21</v>
      </c>
      <c r="F53" t="s">
        <v>64</v>
      </c>
      <c r="G53">
        <v>15</v>
      </c>
      <c r="H53">
        <v>1</v>
      </c>
      <c r="I53">
        <v>1</v>
      </c>
      <c r="J53">
        <v>-1</v>
      </c>
      <c r="K53">
        <v>1</v>
      </c>
      <c r="L53">
        <v>1</v>
      </c>
      <c r="M53">
        <v>1</v>
      </c>
      <c r="N53">
        <v>1</v>
      </c>
      <c r="O53">
        <v>1</v>
      </c>
      <c r="P53">
        <v>-1</v>
      </c>
      <c r="Q53">
        <v>-1</v>
      </c>
      <c r="R53">
        <v>-1</v>
      </c>
      <c r="S53">
        <v>1</v>
      </c>
      <c r="T53">
        <v>-1</v>
      </c>
      <c r="U53">
        <v>-1</v>
      </c>
      <c r="V53">
        <v>1</v>
      </c>
      <c r="W53">
        <v>1</v>
      </c>
      <c r="X53">
        <v>1</v>
      </c>
      <c r="Y53">
        <v>1</v>
      </c>
      <c r="Z53">
        <v>-1</v>
      </c>
      <c r="AA53">
        <v>1</v>
      </c>
      <c r="AB53">
        <v>-1</v>
      </c>
      <c r="AC53" s="1">
        <v>38288</v>
      </c>
      <c r="AD53" s="2">
        <v>0.6324652777777778</v>
      </c>
      <c r="AE53" t="s">
        <v>65</v>
      </c>
      <c r="AF53">
        <v>21</v>
      </c>
      <c r="AG53" t="s">
        <v>64</v>
      </c>
      <c r="AH53">
        <v>15</v>
      </c>
      <c r="AI53">
        <v>-1</v>
      </c>
      <c r="AJ53">
        <v>-1</v>
      </c>
      <c r="AK53">
        <v>-1</v>
      </c>
      <c r="AL53">
        <v>1</v>
      </c>
      <c r="AM53">
        <v>1</v>
      </c>
      <c r="AN53">
        <v>-1</v>
      </c>
      <c r="AO53">
        <v>-1</v>
      </c>
      <c r="AP53">
        <v>-1</v>
      </c>
      <c r="AQ53">
        <v>-1</v>
      </c>
      <c r="AR53">
        <v>-1</v>
      </c>
      <c r="AS53">
        <v>-1</v>
      </c>
      <c r="AT53">
        <v>-1</v>
      </c>
      <c r="AU53">
        <v>1</v>
      </c>
      <c r="AV53">
        <v>-1</v>
      </c>
      <c r="AW53">
        <v>1</v>
      </c>
      <c r="AX53">
        <v>-1</v>
      </c>
      <c r="AY53">
        <v>-1</v>
      </c>
      <c r="AZ53">
        <v>-1</v>
      </c>
      <c r="BA53">
        <v>-1</v>
      </c>
      <c r="BB53">
        <v>1</v>
      </c>
      <c r="BC53">
        <v>-1</v>
      </c>
      <c r="BD53" t="s">
        <v>38</v>
      </c>
      <c r="BE53" t="s">
        <v>38</v>
      </c>
      <c r="BF53" t="s">
        <v>38</v>
      </c>
      <c r="BG53" t="s">
        <v>63</v>
      </c>
      <c r="BH53">
        <f>IF(H53=AI53,1,0)</f>
        <v>0</v>
      </c>
      <c r="BI53">
        <f>IF(I53=AJ53,1,0)</f>
        <v>0</v>
      </c>
      <c r="BJ53">
        <f>IF(J53=AK53,1,0)</f>
        <v>1</v>
      </c>
      <c r="BK53">
        <f>IF(K53=AL53,1,0)</f>
        <v>1</v>
      </c>
      <c r="BL53">
        <f>IF(L53=AM53,1,0)</f>
        <v>1</v>
      </c>
      <c r="BM53">
        <f>IF(M53=AN53,1,0)</f>
        <v>0</v>
      </c>
      <c r="BN53">
        <f>IF(N53=AO53,1,0)</f>
        <v>0</v>
      </c>
      <c r="BO53">
        <f>IF(O53=AP53,1,0)</f>
        <v>0</v>
      </c>
      <c r="BP53">
        <f>IF(P53=AQ53,1,0)</f>
        <v>1</v>
      </c>
      <c r="BQ53">
        <f>IF(Q53=AR53,1,0)</f>
        <v>1</v>
      </c>
      <c r="BR53">
        <f>IF(R53=AS53,1,0)</f>
        <v>1</v>
      </c>
      <c r="BS53">
        <f>IF(S53=AT53,1,0)</f>
        <v>0</v>
      </c>
      <c r="BT53">
        <f>IF(T53=AU53,1,0)</f>
        <v>0</v>
      </c>
      <c r="BU53">
        <f>IF(U53=AV53,1,0)</f>
        <v>1</v>
      </c>
      <c r="BV53">
        <f>IF(V53=AW53,1,0)</f>
        <v>1</v>
      </c>
      <c r="BW53">
        <f>IF(W53=AX53,1,0)</f>
        <v>0</v>
      </c>
      <c r="BX53">
        <f>IF(X53=AY53,1,0)</f>
        <v>0</v>
      </c>
      <c r="BY53">
        <f>IF(Y53=AZ53,1,0)</f>
        <v>0</v>
      </c>
      <c r="BZ53">
        <f>IF(Z53=BA53,1,0)</f>
        <v>1</v>
      </c>
      <c r="CA53">
        <f>IF(AA53=BB53,1,0)</f>
        <v>1</v>
      </c>
      <c r="CB53">
        <f>IF(AB53=BC53,1,0)</f>
        <v>1</v>
      </c>
      <c r="CC53">
        <f t="shared" si="2"/>
        <v>11</v>
      </c>
    </row>
    <row r="54" spans="1:81" ht="12.75">
      <c r="A54" t="s">
        <v>97</v>
      </c>
      <c r="B54" s="1">
        <v>38288</v>
      </c>
      <c r="C54" s="2">
        <v>0.6230208333333334</v>
      </c>
      <c r="D54" t="s">
        <v>65</v>
      </c>
      <c r="E54">
        <v>18</v>
      </c>
      <c r="F54" t="s">
        <v>64</v>
      </c>
      <c r="G54">
        <v>12</v>
      </c>
      <c r="H54">
        <v>1</v>
      </c>
      <c r="I54">
        <v>1</v>
      </c>
      <c r="J54">
        <v>-1</v>
      </c>
      <c r="K54">
        <v>1</v>
      </c>
      <c r="L54">
        <v>1</v>
      </c>
      <c r="M54">
        <v>-1</v>
      </c>
      <c r="N54">
        <v>-1</v>
      </c>
      <c r="O54">
        <v>1</v>
      </c>
      <c r="P54">
        <v>1</v>
      </c>
      <c r="Q54">
        <v>-1</v>
      </c>
      <c r="R54">
        <v>1</v>
      </c>
      <c r="S54">
        <v>1</v>
      </c>
      <c r="T54">
        <v>1</v>
      </c>
      <c r="U54">
        <v>-1</v>
      </c>
      <c r="V54">
        <v>1</v>
      </c>
      <c r="W54">
        <v>-1</v>
      </c>
      <c r="X54">
        <v>1</v>
      </c>
      <c r="Y54">
        <v>1</v>
      </c>
      <c r="Z54">
        <v>1</v>
      </c>
      <c r="AA54">
        <v>1</v>
      </c>
      <c r="AB54">
        <v>1</v>
      </c>
      <c r="AC54" s="1">
        <v>38288</v>
      </c>
      <c r="AD54" s="2">
        <v>0.6416666666666667</v>
      </c>
      <c r="AE54" t="s">
        <v>65</v>
      </c>
      <c r="AF54">
        <v>18</v>
      </c>
      <c r="AG54" t="s">
        <v>64</v>
      </c>
      <c r="AH54">
        <v>12</v>
      </c>
      <c r="AI54">
        <v>1</v>
      </c>
      <c r="AJ54">
        <v>1</v>
      </c>
      <c r="AK54">
        <v>-1</v>
      </c>
      <c r="AL54">
        <v>1</v>
      </c>
      <c r="AM54">
        <v>1</v>
      </c>
      <c r="AN54">
        <v>-1</v>
      </c>
      <c r="AO54">
        <v>-1</v>
      </c>
      <c r="AP54">
        <v>1</v>
      </c>
      <c r="AQ54">
        <v>1</v>
      </c>
      <c r="AR54">
        <v>-1</v>
      </c>
      <c r="AS54">
        <v>-1</v>
      </c>
      <c r="AT54">
        <v>-1</v>
      </c>
      <c r="AU54">
        <v>1</v>
      </c>
      <c r="AV54">
        <v>-1</v>
      </c>
      <c r="AW54">
        <v>1</v>
      </c>
      <c r="AX54">
        <v>1</v>
      </c>
      <c r="AY54">
        <v>-1</v>
      </c>
      <c r="AZ54">
        <v>1</v>
      </c>
      <c r="BA54">
        <v>1</v>
      </c>
      <c r="BB54">
        <v>1</v>
      </c>
      <c r="BC54">
        <v>1</v>
      </c>
      <c r="BD54" t="s">
        <v>38</v>
      </c>
      <c r="BE54" t="s">
        <v>38</v>
      </c>
      <c r="BF54" t="s">
        <v>38</v>
      </c>
      <c r="BG54" t="s">
        <v>63</v>
      </c>
      <c r="BH54">
        <f>IF(H54=AI54,1,0)</f>
        <v>1</v>
      </c>
      <c r="BI54">
        <f>IF(I54=AJ54,1,0)</f>
        <v>1</v>
      </c>
      <c r="BJ54">
        <f>IF(J54=AK54,1,0)</f>
        <v>1</v>
      </c>
      <c r="BK54">
        <f>IF(K54=AL54,1,0)</f>
        <v>1</v>
      </c>
      <c r="BL54">
        <f>IF(L54=AM54,1,0)</f>
        <v>1</v>
      </c>
      <c r="BM54">
        <f>IF(M54=AN54,1,0)</f>
        <v>1</v>
      </c>
      <c r="BN54">
        <f>IF(N54=AO54,1,0)</f>
        <v>1</v>
      </c>
      <c r="BO54">
        <f>IF(O54=AP54,1,0)</f>
        <v>1</v>
      </c>
      <c r="BP54">
        <f>IF(P54=AQ54,1,0)</f>
        <v>1</v>
      </c>
      <c r="BQ54">
        <f>IF(Q54=AR54,1,0)</f>
        <v>1</v>
      </c>
      <c r="BR54">
        <f>IF(R54=AS54,1,0)</f>
        <v>0</v>
      </c>
      <c r="BS54">
        <f>IF(S54=AT54,1,0)</f>
        <v>0</v>
      </c>
      <c r="BT54">
        <f>IF(T54=AU54,1,0)</f>
        <v>1</v>
      </c>
      <c r="BU54">
        <f>IF(U54=AV54,1,0)</f>
        <v>1</v>
      </c>
      <c r="BV54">
        <f>IF(V54=AW54,1,0)</f>
        <v>1</v>
      </c>
      <c r="BW54">
        <f>IF(W54=AX54,1,0)</f>
        <v>0</v>
      </c>
      <c r="BX54">
        <f>IF(X54=AY54,1,0)</f>
        <v>0</v>
      </c>
      <c r="BY54">
        <f>IF(Y54=AZ54,1,0)</f>
        <v>1</v>
      </c>
      <c r="BZ54">
        <f>IF(Z54=BA54,1,0)</f>
        <v>1</v>
      </c>
      <c r="CA54">
        <f>IF(AA54=BB54,1,0)</f>
        <v>1</v>
      </c>
      <c r="CB54">
        <f>IF(AB54=BC54,1,0)</f>
        <v>1</v>
      </c>
      <c r="CC54">
        <f t="shared" si="2"/>
        <v>17</v>
      </c>
    </row>
    <row r="55" spans="1:81" ht="12.75">
      <c r="A55" t="s">
        <v>97</v>
      </c>
      <c r="B55" s="1">
        <v>38288</v>
      </c>
      <c r="C55" s="2">
        <v>0.6647106481481482</v>
      </c>
      <c r="D55" t="s">
        <v>99</v>
      </c>
      <c r="E55">
        <v>21</v>
      </c>
      <c r="F55" t="s">
        <v>64</v>
      </c>
      <c r="G55">
        <v>15</v>
      </c>
      <c r="H55">
        <v>1</v>
      </c>
      <c r="I55">
        <v>-1</v>
      </c>
      <c r="J55">
        <v>-1</v>
      </c>
      <c r="K55">
        <v>1</v>
      </c>
      <c r="L55">
        <v>-1</v>
      </c>
      <c r="M55">
        <v>-1</v>
      </c>
      <c r="N55">
        <v>-1</v>
      </c>
      <c r="O55">
        <v>1</v>
      </c>
      <c r="P55">
        <v>-1</v>
      </c>
      <c r="Q55">
        <v>-1</v>
      </c>
      <c r="R55">
        <v>1</v>
      </c>
      <c r="S55">
        <v>-1</v>
      </c>
      <c r="T55">
        <v>-1</v>
      </c>
      <c r="U55">
        <v>-1</v>
      </c>
      <c r="V55">
        <v>1</v>
      </c>
      <c r="W55">
        <v>-1</v>
      </c>
      <c r="X55">
        <v>1</v>
      </c>
      <c r="Y55">
        <v>1</v>
      </c>
      <c r="Z55">
        <v>1</v>
      </c>
      <c r="AA55">
        <v>-1</v>
      </c>
      <c r="AB55">
        <v>1</v>
      </c>
      <c r="AC55" s="1">
        <v>38288</v>
      </c>
      <c r="AD55" s="2">
        <v>0.6862268518518518</v>
      </c>
      <c r="AE55" t="s">
        <v>99</v>
      </c>
      <c r="AF55">
        <v>21</v>
      </c>
      <c r="AG55" t="s">
        <v>64</v>
      </c>
      <c r="AH55">
        <v>15</v>
      </c>
      <c r="AI55">
        <v>1</v>
      </c>
      <c r="AJ55">
        <v>-1</v>
      </c>
      <c r="AK55">
        <v>-1</v>
      </c>
      <c r="AL55">
        <v>1</v>
      </c>
      <c r="AM55">
        <v>-1</v>
      </c>
      <c r="AN55">
        <v>1</v>
      </c>
      <c r="AO55">
        <v>-1</v>
      </c>
      <c r="AP55">
        <v>1</v>
      </c>
      <c r="AQ55">
        <v>-1</v>
      </c>
      <c r="AR55">
        <v>1</v>
      </c>
      <c r="AS55">
        <v>1</v>
      </c>
      <c r="AT55">
        <v>-1</v>
      </c>
      <c r="AU55">
        <v>-1</v>
      </c>
      <c r="AV55">
        <v>1</v>
      </c>
      <c r="AW55">
        <v>-1</v>
      </c>
      <c r="AX55">
        <v>1</v>
      </c>
      <c r="AY55">
        <v>-1</v>
      </c>
      <c r="AZ55">
        <v>1</v>
      </c>
      <c r="BA55">
        <v>-1</v>
      </c>
      <c r="BB55">
        <v>1</v>
      </c>
      <c r="BC55">
        <v>1</v>
      </c>
      <c r="BD55" t="s">
        <v>38</v>
      </c>
      <c r="BE55" t="s">
        <v>38</v>
      </c>
      <c r="BF55" t="s">
        <v>38</v>
      </c>
      <c r="BG55" t="s">
        <v>63</v>
      </c>
      <c r="BH55">
        <f>IF(H55=AI55,1,0)</f>
        <v>1</v>
      </c>
      <c r="BI55">
        <f>IF(I55=AJ55,1,0)</f>
        <v>1</v>
      </c>
      <c r="BJ55">
        <f>IF(J55=AK55,1,0)</f>
        <v>1</v>
      </c>
      <c r="BK55">
        <f>IF(K55=AL55,1,0)</f>
        <v>1</v>
      </c>
      <c r="BL55">
        <f>IF(L55=AM55,1,0)</f>
        <v>1</v>
      </c>
      <c r="BM55">
        <f>IF(M55=AN55,1,0)</f>
        <v>0</v>
      </c>
      <c r="BN55">
        <f>IF(N55=AO55,1,0)</f>
        <v>1</v>
      </c>
      <c r="BO55">
        <f>IF(O55=AP55,1,0)</f>
        <v>1</v>
      </c>
      <c r="BP55">
        <f>IF(P55=AQ55,1,0)</f>
        <v>1</v>
      </c>
      <c r="BQ55">
        <f>IF(Q55=AR55,1,0)</f>
        <v>0</v>
      </c>
      <c r="BR55">
        <f>IF(R55=AS55,1,0)</f>
        <v>1</v>
      </c>
      <c r="BS55">
        <f>IF(S55=AT55,1,0)</f>
        <v>1</v>
      </c>
      <c r="BT55">
        <f>IF(T55=AU55,1,0)</f>
        <v>1</v>
      </c>
      <c r="BU55">
        <f>IF(U55=AV55,1,0)</f>
        <v>0</v>
      </c>
      <c r="BV55">
        <f>IF(V55=AW55,1,0)</f>
        <v>0</v>
      </c>
      <c r="BW55">
        <f>IF(W55=AX55,1,0)</f>
        <v>0</v>
      </c>
      <c r="BX55">
        <f>IF(X55=AY55,1,0)</f>
        <v>0</v>
      </c>
      <c r="BY55">
        <f>IF(Y55=AZ55,1,0)</f>
        <v>1</v>
      </c>
      <c r="BZ55">
        <f>IF(Z55=BA55,1,0)</f>
        <v>0</v>
      </c>
      <c r="CA55">
        <f>IF(AA55=BB55,1,0)</f>
        <v>0</v>
      </c>
      <c r="CB55">
        <f>IF(AB55=BC55,1,0)</f>
        <v>1</v>
      </c>
      <c r="CC55">
        <f t="shared" si="2"/>
        <v>13</v>
      </c>
    </row>
    <row r="56" spans="1:81" ht="12.75">
      <c r="A56" t="s">
        <v>97</v>
      </c>
      <c r="B56" s="1">
        <v>38288</v>
      </c>
      <c r="C56" s="2">
        <v>0.6692592592592592</v>
      </c>
      <c r="D56" t="s">
        <v>65</v>
      </c>
      <c r="E56">
        <v>20</v>
      </c>
      <c r="F56" t="s">
        <v>64</v>
      </c>
      <c r="G56">
        <v>12</v>
      </c>
      <c r="H56">
        <v>1</v>
      </c>
      <c r="I56">
        <v>1</v>
      </c>
      <c r="J56">
        <v>-1</v>
      </c>
      <c r="K56" s="3">
        <v>-1</v>
      </c>
      <c r="L56">
        <v>-1</v>
      </c>
      <c r="M56">
        <v>-1</v>
      </c>
      <c r="N56">
        <v>1</v>
      </c>
      <c r="O56">
        <v>1</v>
      </c>
      <c r="P56">
        <v>1</v>
      </c>
      <c r="Q56">
        <v>-1</v>
      </c>
      <c r="R56">
        <v>-1</v>
      </c>
      <c r="S56">
        <v>1</v>
      </c>
      <c r="T56">
        <v>-1</v>
      </c>
      <c r="U56">
        <v>-1</v>
      </c>
      <c r="V56">
        <v>1</v>
      </c>
      <c r="W56">
        <v>1</v>
      </c>
      <c r="X56">
        <v>-1</v>
      </c>
      <c r="Y56">
        <v>1</v>
      </c>
      <c r="Z56">
        <v>-1</v>
      </c>
      <c r="AA56">
        <v>-1</v>
      </c>
      <c r="AB56">
        <v>1</v>
      </c>
      <c r="AC56" s="1">
        <v>38288</v>
      </c>
      <c r="AD56" s="2">
        <v>0.6799768518518517</v>
      </c>
      <c r="AE56" t="s">
        <v>65</v>
      </c>
      <c r="AF56">
        <v>20</v>
      </c>
      <c r="AG56" t="s">
        <v>64</v>
      </c>
      <c r="AH56" s="3">
        <v>12</v>
      </c>
      <c r="AI56">
        <v>-1</v>
      </c>
      <c r="AJ56">
        <v>-1</v>
      </c>
      <c r="AK56" s="3">
        <v>1</v>
      </c>
      <c r="AL56">
        <v>1</v>
      </c>
      <c r="AM56">
        <v>-1</v>
      </c>
      <c r="AN56">
        <v>-1</v>
      </c>
      <c r="AO56">
        <v>1</v>
      </c>
      <c r="AP56">
        <v>1</v>
      </c>
      <c r="AQ56">
        <v>1</v>
      </c>
      <c r="AR56">
        <v>1</v>
      </c>
      <c r="AS56">
        <v>1</v>
      </c>
      <c r="AT56">
        <v>1</v>
      </c>
      <c r="AU56">
        <v>-1</v>
      </c>
      <c r="AV56">
        <v>-1</v>
      </c>
      <c r="AW56">
        <v>-1</v>
      </c>
      <c r="AX56">
        <v>1</v>
      </c>
      <c r="AY56">
        <v>1</v>
      </c>
      <c r="AZ56">
        <v>-1</v>
      </c>
      <c r="BA56">
        <v>-1</v>
      </c>
      <c r="BB56">
        <v>-1</v>
      </c>
      <c r="BC56">
        <v>-1</v>
      </c>
      <c r="BD56" t="s">
        <v>38</v>
      </c>
      <c r="BE56" t="s">
        <v>38</v>
      </c>
      <c r="BF56" t="s">
        <v>38</v>
      </c>
      <c r="BG56" t="s">
        <v>61</v>
      </c>
      <c r="BH56">
        <f>IF(H56=AI56,1,0)</f>
        <v>0</v>
      </c>
      <c r="BI56">
        <f>IF(I56=AJ56,1,0)</f>
        <v>0</v>
      </c>
      <c r="BJ56">
        <f>IF(J56=AK56,1,0)</f>
        <v>0</v>
      </c>
      <c r="BK56">
        <f>IF(K56=AL56,1,0)</f>
        <v>0</v>
      </c>
      <c r="BL56">
        <f>IF(L56=AM56,1,0)</f>
        <v>1</v>
      </c>
      <c r="BM56">
        <f>IF(M56=AN56,1,0)</f>
        <v>1</v>
      </c>
      <c r="BN56">
        <f>IF(N56=AO56,1,0)</f>
        <v>1</v>
      </c>
      <c r="BO56">
        <f>IF(O56=AP56,1,0)</f>
        <v>1</v>
      </c>
      <c r="BP56">
        <f>IF(P56=AQ56,1,0)</f>
        <v>1</v>
      </c>
      <c r="BQ56">
        <f>IF(Q56=AR56,1,0)</f>
        <v>0</v>
      </c>
      <c r="BR56">
        <f>IF(R56=AS56,1,0)</f>
        <v>0</v>
      </c>
      <c r="BS56">
        <f>IF(S56=AT56,1,0)</f>
        <v>1</v>
      </c>
      <c r="BT56">
        <f>IF(T56=AU56,1,0)</f>
        <v>1</v>
      </c>
      <c r="BU56">
        <f>IF(U56=AV56,1,0)</f>
        <v>1</v>
      </c>
      <c r="BV56">
        <f>IF(V56=AW56,1,0)</f>
        <v>0</v>
      </c>
      <c r="BW56">
        <f>IF(W56=AX56,1,0)</f>
        <v>1</v>
      </c>
      <c r="BX56">
        <f>IF(X56=AY56,1,0)</f>
        <v>0</v>
      </c>
      <c r="BY56">
        <f>IF(Y56=AZ56,1,0)</f>
        <v>0</v>
      </c>
      <c r="BZ56">
        <f>IF(Z56=BA56,1,0)</f>
        <v>1</v>
      </c>
      <c r="CA56">
        <f>IF(AA56=BB56,1,0)</f>
        <v>1</v>
      </c>
      <c r="CB56">
        <f>IF(AB56=BC56,1,0)</f>
        <v>0</v>
      </c>
      <c r="CC56">
        <f t="shared" si="2"/>
        <v>11</v>
      </c>
    </row>
    <row r="57" spans="1:81" ht="12.75">
      <c r="A57" t="s">
        <v>97</v>
      </c>
      <c r="B57" s="1">
        <v>38288</v>
      </c>
      <c r="C57" s="2">
        <v>0.6704976851851852</v>
      </c>
      <c r="D57" t="s">
        <v>65</v>
      </c>
      <c r="E57">
        <v>20</v>
      </c>
      <c r="F57" t="s">
        <v>64</v>
      </c>
      <c r="G57">
        <v>14</v>
      </c>
      <c r="H57">
        <v>1</v>
      </c>
      <c r="I57">
        <v>1</v>
      </c>
      <c r="J57">
        <v>-1</v>
      </c>
      <c r="K57">
        <v>1</v>
      </c>
      <c r="L57">
        <v>-1</v>
      </c>
      <c r="M57">
        <v>1</v>
      </c>
      <c r="N57">
        <v>1</v>
      </c>
      <c r="O57">
        <v>1</v>
      </c>
      <c r="P57">
        <v>-1</v>
      </c>
      <c r="Q57">
        <v>-1</v>
      </c>
      <c r="R57">
        <v>-1</v>
      </c>
      <c r="S57">
        <v>-1</v>
      </c>
      <c r="T57">
        <v>1</v>
      </c>
      <c r="U57">
        <v>-1</v>
      </c>
      <c r="V57">
        <v>1</v>
      </c>
      <c r="W57">
        <v>1</v>
      </c>
      <c r="X57">
        <v>1</v>
      </c>
      <c r="Y57">
        <v>1</v>
      </c>
      <c r="Z57">
        <v>-1</v>
      </c>
      <c r="AA57">
        <v>1</v>
      </c>
      <c r="AB57">
        <v>-1</v>
      </c>
      <c r="AC57" s="1">
        <v>38288</v>
      </c>
      <c r="AD57" s="2">
        <v>0.6819560185185186</v>
      </c>
      <c r="AE57" t="s">
        <v>65</v>
      </c>
      <c r="AF57">
        <v>20</v>
      </c>
      <c r="AG57" t="s">
        <v>64</v>
      </c>
      <c r="AH57">
        <v>14</v>
      </c>
      <c r="AI57">
        <v>1</v>
      </c>
      <c r="AJ57">
        <v>1</v>
      </c>
      <c r="AK57" s="3">
        <v>1</v>
      </c>
      <c r="AL57" s="3">
        <v>-1</v>
      </c>
      <c r="AM57">
        <v>-1</v>
      </c>
      <c r="AN57">
        <v>-1</v>
      </c>
      <c r="AO57">
        <v>1</v>
      </c>
      <c r="AP57">
        <v>1</v>
      </c>
      <c r="AQ57">
        <v>-1</v>
      </c>
      <c r="AR57">
        <v>1</v>
      </c>
      <c r="AS57">
        <v>1</v>
      </c>
      <c r="AT57">
        <v>-1</v>
      </c>
      <c r="AU57">
        <v>-1</v>
      </c>
      <c r="AV57">
        <v>-1</v>
      </c>
      <c r="AW57">
        <v>-1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D57" t="s">
        <v>38</v>
      </c>
      <c r="BE57" t="s">
        <v>38</v>
      </c>
      <c r="BF57" t="s">
        <v>38</v>
      </c>
      <c r="BG57" t="s">
        <v>61</v>
      </c>
      <c r="BH57">
        <f>IF(H57=AI57,1,0)</f>
        <v>1</v>
      </c>
      <c r="BI57">
        <f>IF(I57=AJ57,1,0)</f>
        <v>1</v>
      </c>
      <c r="BJ57">
        <f>IF(J57=AK57,1,0)</f>
        <v>0</v>
      </c>
      <c r="BK57">
        <f>IF(K57=AL57,1,0)</f>
        <v>0</v>
      </c>
      <c r="BL57">
        <f>IF(L57=AM57,1,0)</f>
        <v>1</v>
      </c>
      <c r="BM57">
        <f>IF(M57=AN57,1,0)</f>
        <v>0</v>
      </c>
      <c r="BN57">
        <f>IF(N57=AO57,1,0)</f>
        <v>1</v>
      </c>
      <c r="BO57">
        <f>IF(O57=AP57,1,0)</f>
        <v>1</v>
      </c>
      <c r="BP57">
        <f>IF(P57=AQ57,1,0)</f>
        <v>1</v>
      </c>
      <c r="BQ57">
        <f>IF(Q57=AR57,1,0)</f>
        <v>0</v>
      </c>
      <c r="BR57">
        <f>IF(R57=AS57,1,0)</f>
        <v>0</v>
      </c>
      <c r="BS57">
        <f>IF(S57=AT57,1,0)</f>
        <v>1</v>
      </c>
      <c r="BT57">
        <f>IF(T57=AU57,1,0)</f>
        <v>0</v>
      </c>
      <c r="BU57">
        <f>IF(U57=AV57,1,0)</f>
        <v>1</v>
      </c>
      <c r="BV57">
        <f>IF(V57=AW57,1,0)</f>
        <v>0</v>
      </c>
      <c r="BW57">
        <f>IF(W57=AX57,1,0)</f>
        <v>1</v>
      </c>
      <c r="BX57">
        <f>IF(X57=AY57,1,0)</f>
        <v>1</v>
      </c>
      <c r="BY57">
        <f>IF(Y57=AZ57,1,0)</f>
        <v>1</v>
      </c>
      <c r="BZ57">
        <f>IF(Z57=BA57,1,0)</f>
        <v>0</v>
      </c>
      <c r="CA57">
        <f>IF(AA57=BB57,1,0)</f>
        <v>1</v>
      </c>
      <c r="CB57">
        <f>IF(AB57=BC57,1,0)</f>
        <v>0</v>
      </c>
      <c r="CC57">
        <f t="shared" si="2"/>
        <v>12</v>
      </c>
    </row>
    <row r="58" spans="1:81" ht="12.75">
      <c r="A58" t="s">
        <v>97</v>
      </c>
      <c r="B58" s="1">
        <v>38288</v>
      </c>
      <c r="C58" s="2">
        <v>0.6711111111111111</v>
      </c>
      <c r="D58" t="s">
        <v>99</v>
      </c>
      <c r="E58">
        <v>18</v>
      </c>
      <c r="F58" t="s">
        <v>64</v>
      </c>
      <c r="G58">
        <v>12</v>
      </c>
      <c r="H58">
        <v>-1</v>
      </c>
      <c r="I58">
        <v>-1</v>
      </c>
      <c r="J58">
        <v>-1</v>
      </c>
      <c r="K58">
        <v>1</v>
      </c>
      <c r="L58">
        <v>1</v>
      </c>
      <c r="M58">
        <v>-1</v>
      </c>
      <c r="N58">
        <v>1</v>
      </c>
      <c r="O58">
        <v>1</v>
      </c>
      <c r="P58">
        <v>1</v>
      </c>
      <c r="Q58">
        <v>-1</v>
      </c>
      <c r="R58">
        <v>-1</v>
      </c>
      <c r="S58">
        <v>1</v>
      </c>
      <c r="T58">
        <v>-1</v>
      </c>
      <c r="U58">
        <v>-1</v>
      </c>
      <c r="V58">
        <v>-1</v>
      </c>
      <c r="W58">
        <v>1</v>
      </c>
      <c r="X58">
        <v>-1</v>
      </c>
      <c r="Y58">
        <v>1</v>
      </c>
      <c r="Z58">
        <v>-1</v>
      </c>
      <c r="AA58">
        <v>-1</v>
      </c>
      <c r="AB58">
        <v>-1</v>
      </c>
      <c r="AC58" s="1">
        <v>38288</v>
      </c>
      <c r="AD58" s="2">
        <v>0.6768287037037037</v>
      </c>
      <c r="AE58" t="s">
        <v>99</v>
      </c>
      <c r="AF58">
        <v>18</v>
      </c>
      <c r="AG58" t="s">
        <v>64</v>
      </c>
      <c r="AH58">
        <v>12</v>
      </c>
      <c r="AI58">
        <v>-1</v>
      </c>
      <c r="AJ58">
        <v>1</v>
      </c>
      <c r="AK58">
        <v>-1</v>
      </c>
      <c r="AL58">
        <v>1</v>
      </c>
      <c r="AM58">
        <v>1</v>
      </c>
      <c r="AN58">
        <v>-1</v>
      </c>
      <c r="AO58">
        <v>1</v>
      </c>
      <c r="AP58">
        <v>-1</v>
      </c>
      <c r="AQ58">
        <v>1</v>
      </c>
      <c r="AR58">
        <v>1</v>
      </c>
      <c r="AS58">
        <v>-1</v>
      </c>
      <c r="AT58">
        <v>1</v>
      </c>
      <c r="AU58">
        <v>-1</v>
      </c>
      <c r="AV58">
        <v>1</v>
      </c>
      <c r="AW58">
        <v>1</v>
      </c>
      <c r="AX58">
        <v>-1</v>
      </c>
      <c r="AY58">
        <v>-1</v>
      </c>
      <c r="AZ58">
        <v>-1</v>
      </c>
      <c r="BA58">
        <v>-1</v>
      </c>
      <c r="BB58">
        <v>-1</v>
      </c>
      <c r="BC58">
        <v>1</v>
      </c>
      <c r="BD58" t="s">
        <v>38</v>
      </c>
      <c r="BE58" t="s">
        <v>38</v>
      </c>
      <c r="BF58" t="s">
        <v>38</v>
      </c>
      <c r="BG58" t="s">
        <v>61</v>
      </c>
      <c r="BH58">
        <f>IF(H58=AI58,1,0)</f>
        <v>1</v>
      </c>
      <c r="BI58">
        <f>IF(I58=AJ58,1,0)</f>
        <v>0</v>
      </c>
      <c r="BJ58">
        <f>IF(J58=AK58,1,0)</f>
        <v>1</v>
      </c>
      <c r="BK58">
        <f>IF(K58=AL58,1,0)</f>
        <v>1</v>
      </c>
      <c r="BL58">
        <f>IF(L58=AM58,1,0)</f>
        <v>1</v>
      </c>
      <c r="BM58">
        <f>IF(M58=AN58,1,0)</f>
        <v>1</v>
      </c>
      <c r="BN58">
        <f>IF(N58=AO58,1,0)</f>
        <v>1</v>
      </c>
      <c r="BO58">
        <f>IF(O58=AP58,1,0)</f>
        <v>0</v>
      </c>
      <c r="BP58">
        <f>IF(P58=AQ58,1,0)</f>
        <v>1</v>
      </c>
      <c r="BQ58">
        <f>IF(Q58=AR58,1,0)</f>
        <v>0</v>
      </c>
      <c r="BR58">
        <f>IF(R58=AS58,1,0)</f>
        <v>1</v>
      </c>
      <c r="BS58">
        <f>IF(S58=AT58,1,0)</f>
        <v>1</v>
      </c>
      <c r="BT58">
        <f>IF(T58=AU58,1,0)</f>
        <v>1</v>
      </c>
      <c r="BU58">
        <f>IF(U58=AV58,1,0)</f>
        <v>0</v>
      </c>
      <c r="BV58">
        <f>IF(V58=AW58,1,0)</f>
        <v>0</v>
      </c>
      <c r="BW58">
        <f>IF(W58=AX58,1,0)</f>
        <v>0</v>
      </c>
      <c r="BX58">
        <f>IF(X58=AY58,1,0)</f>
        <v>1</v>
      </c>
      <c r="BY58">
        <f>IF(Y58=AZ58,1,0)</f>
        <v>0</v>
      </c>
      <c r="BZ58">
        <f>IF(Z58=BA58,1,0)</f>
        <v>1</v>
      </c>
      <c r="CA58">
        <f>IF(AA58=BB58,1,0)</f>
        <v>1</v>
      </c>
      <c r="CB58">
        <f>IF(AB58=BC58,1,0)</f>
        <v>0</v>
      </c>
      <c r="CC58">
        <f t="shared" si="2"/>
        <v>13</v>
      </c>
    </row>
    <row r="59" spans="1:81" ht="12.75">
      <c r="A59" t="s">
        <v>97</v>
      </c>
      <c r="B59" s="1">
        <v>38288</v>
      </c>
      <c r="C59" s="2">
        <v>0.6769444444444445</v>
      </c>
      <c r="D59" t="s">
        <v>65</v>
      </c>
      <c r="E59">
        <v>18</v>
      </c>
      <c r="F59" t="s">
        <v>64</v>
      </c>
      <c r="G59">
        <v>12</v>
      </c>
      <c r="H59">
        <v>1</v>
      </c>
      <c r="I59">
        <v>-1</v>
      </c>
      <c r="J59">
        <v>-1</v>
      </c>
      <c r="K59">
        <v>1</v>
      </c>
      <c r="L59">
        <v>-1</v>
      </c>
      <c r="M59">
        <v>-1</v>
      </c>
      <c r="N59">
        <v>1</v>
      </c>
      <c r="O59">
        <v>1</v>
      </c>
      <c r="P59">
        <v>-1</v>
      </c>
      <c r="Q59">
        <v>1</v>
      </c>
      <c r="R59">
        <v>-1</v>
      </c>
      <c r="S59">
        <v>1</v>
      </c>
      <c r="T59">
        <v>-1</v>
      </c>
      <c r="U59">
        <v>-1</v>
      </c>
      <c r="V59">
        <v>1</v>
      </c>
      <c r="W59">
        <v>1</v>
      </c>
      <c r="X59">
        <v>1</v>
      </c>
      <c r="Y59">
        <v>-1</v>
      </c>
      <c r="Z59">
        <v>1</v>
      </c>
      <c r="AA59">
        <v>1</v>
      </c>
      <c r="AB59">
        <v>-1</v>
      </c>
      <c r="AC59" s="1">
        <v>38288</v>
      </c>
      <c r="AD59" s="2">
        <v>0.691585648148148</v>
      </c>
      <c r="AE59" t="s">
        <v>65</v>
      </c>
      <c r="AF59">
        <v>18</v>
      </c>
      <c r="AG59" t="s">
        <v>64</v>
      </c>
      <c r="AH59">
        <v>12</v>
      </c>
      <c r="AI59">
        <v>-1</v>
      </c>
      <c r="AJ59">
        <v>1</v>
      </c>
      <c r="AK59">
        <v>-1</v>
      </c>
      <c r="AL59">
        <v>1</v>
      </c>
      <c r="AM59">
        <v>-1</v>
      </c>
      <c r="AN59">
        <v>-1</v>
      </c>
      <c r="AO59">
        <v>-1</v>
      </c>
      <c r="AP59">
        <v>1</v>
      </c>
      <c r="AQ59">
        <v>-1</v>
      </c>
      <c r="AR59">
        <v>1</v>
      </c>
      <c r="AS59">
        <v>-1</v>
      </c>
      <c r="AT59">
        <v>1</v>
      </c>
      <c r="AU59">
        <v>-1</v>
      </c>
      <c r="AV59">
        <v>-1</v>
      </c>
      <c r="AW59">
        <v>-1</v>
      </c>
      <c r="AX59">
        <v>1</v>
      </c>
      <c r="AY59">
        <v>1</v>
      </c>
      <c r="AZ59">
        <v>-1</v>
      </c>
      <c r="BA59">
        <v>1</v>
      </c>
      <c r="BB59">
        <v>-1</v>
      </c>
      <c r="BC59">
        <v>-1</v>
      </c>
      <c r="BD59" t="s">
        <v>38</v>
      </c>
      <c r="BE59" t="s">
        <v>38</v>
      </c>
      <c r="BF59" t="s">
        <v>38</v>
      </c>
      <c r="BG59" t="s">
        <v>61</v>
      </c>
      <c r="BH59">
        <f>IF(H59=AI59,1,0)</f>
        <v>0</v>
      </c>
      <c r="BI59">
        <f>IF(I59=AJ59,1,0)</f>
        <v>0</v>
      </c>
      <c r="BJ59">
        <f>IF(J59=AK59,1,0)</f>
        <v>1</v>
      </c>
      <c r="BK59">
        <f>IF(K59=AL59,1,0)</f>
        <v>1</v>
      </c>
      <c r="BL59">
        <f>IF(L59=AM59,1,0)</f>
        <v>1</v>
      </c>
      <c r="BM59">
        <f>IF(M59=AN59,1,0)</f>
        <v>1</v>
      </c>
      <c r="BN59">
        <f>IF(N59=AO59,1,0)</f>
        <v>0</v>
      </c>
      <c r="BO59">
        <f>IF(O59=AP59,1,0)</f>
        <v>1</v>
      </c>
      <c r="BP59">
        <f>IF(P59=AQ59,1,0)</f>
        <v>1</v>
      </c>
      <c r="BQ59">
        <f>IF(Q59=AR59,1,0)</f>
        <v>1</v>
      </c>
      <c r="BR59">
        <f>IF(R59=AS59,1,0)</f>
        <v>1</v>
      </c>
      <c r="BS59">
        <f>IF(S59=AT59,1,0)</f>
        <v>1</v>
      </c>
      <c r="BT59">
        <f>IF(T59=AU59,1,0)</f>
        <v>1</v>
      </c>
      <c r="BU59">
        <f>IF(U59=AV59,1,0)</f>
        <v>1</v>
      </c>
      <c r="BV59">
        <f>IF(V59=AW59,1,0)</f>
        <v>0</v>
      </c>
      <c r="BW59">
        <f>IF(W59=AX59,1,0)</f>
        <v>1</v>
      </c>
      <c r="BX59">
        <f>IF(X59=AY59,1,0)</f>
        <v>1</v>
      </c>
      <c r="BY59">
        <f>IF(Y59=AZ59,1,0)</f>
        <v>1</v>
      </c>
      <c r="BZ59">
        <f>IF(Z59=BA59,1,0)</f>
        <v>1</v>
      </c>
      <c r="CA59">
        <f>IF(AA59=BB59,1,0)</f>
        <v>0</v>
      </c>
      <c r="CB59">
        <f>IF(AB59=BC59,1,0)</f>
        <v>1</v>
      </c>
      <c r="CC59">
        <f t="shared" si="2"/>
        <v>16</v>
      </c>
    </row>
    <row r="60" spans="1:81" ht="12.75">
      <c r="A60" t="s">
        <v>97</v>
      </c>
      <c r="B60" s="1">
        <v>38288</v>
      </c>
      <c r="C60" s="2">
        <v>0.6834953703703704</v>
      </c>
      <c r="D60" t="s">
        <v>65</v>
      </c>
      <c r="E60">
        <v>19</v>
      </c>
      <c r="F60" t="s">
        <v>66</v>
      </c>
      <c r="G60">
        <v>12</v>
      </c>
      <c r="H60">
        <v>-1</v>
      </c>
      <c r="I60">
        <v>1</v>
      </c>
      <c r="J60">
        <v>-1</v>
      </c>
      <c r="K60">
        <v>1</v>
      </c>
      <c r="L60">
        <v>1</v>
      </c>
      <c r="M60">
        <v>-1</v>
      </c>
      <c r="N60">
        <v>1</v>
      </c>
      <c r="O60">
        <v>-1</v>
      </c>
      <c r="P60">
        <v>1</v>
      </c>
      <c r="Q60">
        <v>-1</v>
      </c>
      <c r="R60">
        <v>-1</v>
      </c>
      <c r="S60">
        <v>-1</v>
      </c>
      <c r="T60">
        <v>1</v>
      </c>
      <c r="U60">
        <v>-1</v>
      </c>
      <c r="V60">
        <v>-1</v>
      </c>
      <c r="W60">
        <v>1</v>
      </c>
      <c r="X60">
        <v>-1</v>
      </c>
      <c r="Y60">
        <v>-1</v>
      </c>
      <c r="Z60">
        <v>-1</v>
      </c>
      <c r="AA60">
        <v>-1</v>
      </c>
      <c r="AB60">
        <v>-1</v>
      </c>
      <c r="AC60" s="1">
        <v>38288</v>
      </c>
      <c r="AD60" s="2">
        <v>0.6891319444444445</v>
      </c>
      <c r="AE60" t="s">
        <v>65</v>
      </c>
      <c r="AF60">
        <v>19</v>
      </c>
      <c r="AG60" t="s">
        <v>66</v>
      </c>
      <c r="AH60">
        <v>12</v>
      </c>
      <c r="AI60">
        <v>1</v>
      </c>
      <c r="AJ60">
        <v>-1</v>
      </c>
      <c r="AK60">
        <v>-1</v>
      </c>
      <c r="AL60" s="3">
        <v>-1</v>
      </c>
      <c r="AM60">
        <v>-1</v>
      </c>
      <c r="AN60">
        <v>-1</v>
      </c>
      <c r="AO60">
        <v>-1</v>
      </c>
      <c r="AP60">
        <v>-1</v>
      </c>
      <c r="AQ60">
        <v>-1</v>
      </c>
      <c r="AR60">
        <v>-1</v>
      </c>
      <c r="AS60">
        <v>1</v>
      </c>
      <c r="AT60">
        <v>1</v>
      </c>
      <c r="AU60">
        <v>1</v>
      </c>
      <c r="AV60">
        <v>-1</v>
      </c>
      <c r="AW60">
        <v>-1</v>
      </c>
      <c r="AX60">
        <v>1</v>
      </c>
      <c r="AY60">
        <v>-1</v>
      </c>
      <c r="AZ60">
        <v>-1</v>
      </c>
      <c r="BA60">
        <v>1</v>
      </c>
      <c r="BB60">
        <v>1</v>
      </c>
      <c r="BC60">
        <v>-1</v>
      </c>
      <c r="BD60" t="s">
        <v>38</v>
      </c>
      <c r="BE60" t="s">
        <v>38</v>
      </c>
      <c r="BF60" t="s">
        <v>38</v>
      </c>
      <c r="BG60" t="s">
        <v>61</v>
      </c>
      <c r="BH60">
        <f>IF(H60=AI60,1,0)</f>
        <v>0</v>
      </c>
      <c r="BI60">
        <f>IF(I60=AJ60,1,0)</f>
        <v>0</v>
      </c>
      <c r="BJ60">
        <f>IF(J60=AK60,1,0)</f>
        <v>1</v>
      </c>
      <c r="BK60">
        <f>IF(K60=AL60,1,0)</f>
        <v>0</v>
      </c>
      <c r="BL60">
        <f>IF(L60=AM60,1,0)</f>
        <v>0</v>
      </c>
      <c r="BM60">
        <f>IF(M60=AN60,1,0)</f>
        <v>1</v>
      </c>
      <c r="BN60">
        <f>IF(N60=AO60,1,0)</f>
        <v>0</v>
      </c>
      <c r="BO60">
        <f>IF(O60=AP60,1,0)</f>
        <v>1</v>
      </c>
      <c r="BP60">
        <f>IF(P60=AQ60,1,0)</f>
        <v>0</v>
      </c>
      <c r="BQ60">
        <f>IF(Q60=AR60,1,0)</f>
        <v>1</v>
      </c>
      <c r="BR60">
        <f>IF(R60=AS60,1,0)</f>
        <v>0</v>
      </c>
      <c r="BS60">
        <f>IF(S60=AT60,1,0)</f>
        <v>0</v>
      </c>
      <c r="BT60">
        <f>IF(T60=AU60,1,0)</f>
        <v>1</v>
      </c>
      <c r="BU60">
        <f>IF(U60=AV60,1,0)</f>
        <v>1</v>
      </c>
      <c r="BV60">
        <f>IF(V60=AW60,1,0)</f>
        <v>1</v>
      </c>
      <c r="BW60">
        <f>IF(W60=AX60,1,0)</f>
        <v>1</v>
      </c>
      <c r="BX60">
        <f>IF(X60=AY60,1,0)</f>
        <v>1</v>
      </c>
      <c r="BY60">
        <f>IF(Y60=AZ60,1,0)</f>
        <v>1</v>
      </c>
      <c r="BZ60">
        <f>IF(Z60=BA60,1,0)</f>
        <v>0</v>
      </c>
      <c r="CA60">
        <f>IF(AA60=BB60,1,0)</f>
        <v>0</v>
      </c>
      <c r="CB60">
        <f>IF(AB60=BC60,1,0)</f>
        <v>1</v>
      </c>
      <c r="CC60">
        <f t="shared" si="2"/>
        <v>11</v>
      </c>
    </row>
    <row r="61" spans="1:81" ht="12.75">
      <c r="A61" t="s">
        <v>97</v>
      </c>
      <c r="B61" s="1">
        <v>38288</v>
      </c>
      <c r="C61" s="2">
        <v>0.6875</v>
      </c>
      <c r="D61" t="s">
        <v>65</v>
      </c>
      <c r="E61">
        <v>19</v>
      </c>
      <c r="F61" t="s">
        <v>64</v>
      </c>
      <c r="G61">
        <v>14</v>
      </c>
      <c r="H61">
        <v>1</v>
      </c>
      <c r="I61">
        <v>-1</v>
      </c>
      <c r="J61">
        <v>-1</v>
      </c>
      <c r="K61">
        <v>1</v>
      </c>
      <c r="L61">
        <v>-1</v>
      </c>
      <c r="M61">
        <v>1</v>
      </c>
      <c r="N61">
        <v>-1</v>
      </c>
      <c r="O61">
        <v>1</v>
      </c>
      <c r="P61">
        <v>-1</v>
      </c>
      <c r="Q61">
        <v>-1</v>
      </c>
      <c r="R61">
        <v>-1</v>
      </c>
      <c r="S61">
        <v>-1</v>
      </c>
      <c r="T61">
        <v>1</v>
      </c>
      <c r="U61">
        <v>-1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 s="1">
        <v>38288</v>
      </c>
      <c r="AD61" s="2">
        <v>0.7029513888888889</v>
      </c>
      <c r="AE61" t="s">
        <v>65</v>
      </c>
      <c r="AF61">
        <v>19</v>
      </c>
      <c r="AG61" t="s">
        <v>64</v>
      </c>
      <c r="AH61">
        <v>14</v>
      </c>
      <c r="AI61">
        <v>-1</v>
      </c>
      <c r="AJ61">
        <v>1</v>
      </c>
      <c r="AK61">
        <v>-1</v>
      </c>
      <c r="AL61" s="3">
        <v>-1</v>
      </c>
      <c r="AM61">
        <v>-1</v>
      </c>
      <c r="AN61">
        <v>-1</v>
      </c>
      <c r="AO61">
        <v>-1</v>
      </c>
      <c r="AP61">
        <v>1</v>
      </c>
      <c r="AQ61">
        <v>-1</v>
      </c>
      <c r="AR61">
        <v>-1</v>
      </c>
      <c r="AS61">
        <v>-1</v>
      </c>
      <c r="AT61">
        <v>1</v>
      </c>
      <c r="AU61">
        <v>-1</v>
      </c>
      <c r="AV61">
        <v>-1</v>
      </c>
      <c r="AW61">
        <v>-1</v>
      </c>
      <c r="AX61">
        <v>1</v>
      </c>
      <c r="AY61">
        <v>-1</v>
      </c>
      <c r="AZ61">
        <v>1</v>
      </c>
      <c r="BA61">
        <v>1</v>
      </c>
      <c r="BB61">
        <v>-1</v>
      </c>
      <c r="BC61">
        <v>1</v>
      </c>
      <c r="BD61" t="s">
        <v>38</v>
      </c>
      <c r="BE61" t="s">
        <v>38</v>
      </c>
      <c r="BF61" t="s">
        <v>38</v>
      </c>
      <c r="BG61" t="s">
        <v>61</v>
      </c>
      <c r="BH61">
        <f>IF(H61=AI61,1,0)</f>
        <v>0</v>
      </c>
      <c r="BI61">
        <f>IF(I61=AJ61,1,0)</f>
        <v>0</v>
      </c>
      <c r="BJ61">
        <f>IF(J61=AK61,1,0)</f>
        <v>1</v>
      </c>
      <c r="BK61">
        <f>IF(K61=AL61,1,0)</f>
        <v>0</v>
      </c>
      <c r="BL61">
        <f>IF(L61=AM61,1,0)</f>
        <v>1</v>
      </c>
      <c r="BM61">
        <f>IF(M61=AN61,1,0)</f>
        <v>0</v>
      </c>
      <c r="BN61">
        <f>IF(N61=AO61,1,0)</f>
        <v>1</v>
      </c>
      <c r="BO61">
        <f>IF(O61=AP61,1,0)</f>
        <v>1</v>
      </c>
      <c r="BP61">
        <f>IF(P61=AQ61,1,0)</f>
        <v>1</v>
      </c>
      <c r="BQ61">
        <f>IF(Q61=AR61,1,0)</f>
        <v>1</v>
      </c>
      <c r="BR61">
        <f>IF(R61=AS61,1,0)</f>
        <v>1</v>
      </c>
      <c r="BS61">
        <f>IF(S61=AT61,1,0)</f>
        <v>0</v>
      </c>
      <c r="BT61">
        <f>IF(T61=AU61,1,0)</f>
        <v>0</v>
      </c>
      <c r="BU61">
        <f>IF(U61=AV61,1,0)</f>
        <v>1</v>
      </c>
      <c r="BV61">
        <f>IF(V61=AW61,1,0)</f>
        <v>0</v>
      </c>
      <c r="BW61">
        <f>IF(W61=AX61,1,0)</f>
        <v>1</v>
      </c>
      <c r="BX61">
        <f>IF(X61=AY61,1,0)</f>
        <v>0</v>
      </c>
      <c r="BY61">
        <f>IF(Y61=AZ61,1,0)</f>
        <v>1</v>
      </c>
      <c r="BZ61">
        <f>IF(Z61=BA61,1,0)</f>
        <v>1</v>
      </c>
      <c r="CA61">
        <f>IF(AA61=BB61,1,0)</f>
        <v>0</v>
      </c>
      <c r="CB61">
        <f>IF(AB61=BC61,1,0)</f>
        <v>1</v>
      </c>
      <c r="CC61">
        <f t="shared" si="2"/>
        <v>12</v>
      </c>
    </row>
    <row r="62" spans="1:81" ht="12.75">
      <c r="A62" t="s">
        <v>97</v>
      </c>
      <c r="B62" s="1">
        <v>38288</v>
      </c>
      <c r="C62" s="2">
        <v>0.6891087962962964</v>
      </c>
      <c r="D62" t="s">
        <v>65</v>
      </c>
      <c r="E62">
        <v>18</v>
      </c>
      <c r="F62" t="s">
        <v>66</v>
      </c>
      <c r="G62">
        <v>12</v>
      </c>
      <c r="H62">
        <v>-1</v>
      </c>
      <c r="I62">
        <v>-1</v>
      </c>
      <c r="J62">
        <v>-1</v>
      </c>
      <c r="K62">
        <v>1</v>
      </c>
      <c r="L62">
        <v>-1</v>
      </c>
      <c r="M62">
        <v>-1</v>
      </c>
      <c r="N62">
        <v>1</v>
      </c>
      <c r="O62">
        <v>-1</v>
      </c>
      <c r="P62">
        <v>1</v>
      </c>
      <c r="Q62">
        <v>-1</v>
      </c>
      <c r="R62">
        <v>1</v>
      </c>
      <c r="S62">
        <v>1</v>
      </c>
      <c r="T62">
        <v>1</v>
      </c>
      <c r="U62">
        <v>-1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>
        <v>-1</v>
      </c>
      <c r="AC62" s="1">
        <v>38288</v>
      </c>
      <c r="AD62" s="2">
        <v>0.7015856481481482</v>
      </c>
      <c r="AE62" t="s">
        <v>65</v>
      </c>
      <c r="AF62">
        <v>18</v>
      </c>
      <c r="AG62" t="s">
        <v>66</v>
      </c>
      <c r="AH62">
        <v>12</v>
      </c>
      <c r="AI62">
        <v>-1</v>
      </c>
      <c r="AJ62">
        <v>1</v>
      </c>
      <c r="AK62">
        <v>-1</v>
      </c>
      <c r="AL62">
        <v>1</v>
      </c>
      <c r="AM62">
        <v>1</v>
      </c>
      <c r="AN62">
        <v>-1</v>
      </c>
      <c r="AO62">
        <v>-1</v>
      </c>
      <c r="AP62">
        <v>-1</v>
      </c>
      <c r="AQ62">
        <v>1</v>
      </c>
      <c r="AR62">
        <v>-1</v>
      </c>
      <c r="AS62">
        <v>-1</v>
      </c>
      <c r="AT62">
        <v>1</v>
      </c>
      <c r="AU62">
        <v>1</v>
      </c>
      <c r="AV62">
        <v>-1</v>
      </c>
      <c r="AW62">
        <v>1</v>
      </c>
      <c r="AX62">
        <v>1</v>
      </c>
      <c r="AY62">
        <v>1</v>
      </c>
      <c r="AZ62">
        <v>-1</v>
      </c>
      <c r="BA62">
        <v>1</v>
      </c>
      <c r="BB62">
        <v>-1</v>
      </c>
      <c r="BC62">
        <v>-1</v>
      </c>
      <c r="BD62" t="s">
        <v>38</v>
      </c>
      <c r="BE62" t="s">
        <v>38</v>
      </c>
      <c r="BF62" t="s">
        <v>38</v>
      </c>
      <c r="BG62" t="s">
        <v>61</v>
      </c>
      <c r="BH62">
        <f>IF(H62=AI62,1,0)</f>
        <v>1</v>
      </c>
      <c r="BI62">
        <f>IF(I62=AJ62,1,0)</f>
        <v>0</v>
      </c>
      <c r="BJ62">
        <f>IF(J62=AK62,1,0)</f>
        <v>1</v>
      </c>
      <c r="BK62">
        <f>IF(K62=AL62,1,0)</f>
        <v>1</v>
      </c>
      <c r="BL62">
        <f>IF(L62=AM62,1,0)</f>
        <v>0</v>
      </c>
      <c r="BM62">
        <f>IF(M62=AN62,1,0)</f>
        <v>1</v>
      </c>
      <c r="BN62">
        <f>IF(N62=AO62,1,0)</f>
        <v>0</v>
      </c>
      <c r="BO62">
        <f>IF(O62=AP62,1,0)</f>
        <v>1</v>
      </c>
      <c r="BP62">
        <f>IF(P62=AQ62,1,0)</f>
        <v>1</v>
      </c>
      <c r="BQ62">
        <f>IF(Q62=AR62,1,0)</f>
        <v>1</v>
      </c>
      <c r="BR62">
        <f>IF(R62=AS62,1,0)</f>
        <v>0</v>
      </c>
      <c r="BS62">
        <f>IF(S62=AT62,1,0)</f>
        <v>1</v>
      </c>
      <c r="BT62">
        <f>IF(T62=AU62,1,0)</f>
        <v>1</v>
      </c>
      <c r="BU62">
        <f>IF(U62=AV62,1,0)</f>
        <v>1</v>
      </c>
      <c r="BV62">
        <f>IF(V62=AW62,1,0)</f>
        <v>1</v>
      </c>
      <c r="BW62">
        <f>IF(W62=AX62,1,0)</f>
        <v>1</v>
      </c>
      <c r="BX62">
        <f>IF(X62=AY62,1,0)</f>
        <v>1</v>
      </c>
      <c r="BY62">
        <f>IF(Y62=AZ62,1,0)</f>
        <v>0</v>
      </c>
      <c r="BZ62">
        <f>IF(Z62=BA62,1,0)</f>
        <v>1</v>
      </c>
      <c r="CA62">
        <f>IF(AA62=BB62,1,0)</f>
        <v>0</v>
      </c>
      <c r="CB62">
        <f>IF(AB62=BC62,1,0)</f>
        <v>1</v>
      </c>
      <c r="CC62">
        <f t="shared" si="2"/>
        <v>15</v>
      </c>
    </row>
    <row r="63" spans="1:81" ht="12.75">
      <c r="A63" t="s">
        <v>97</v>
      </c>
      <c r="B63" s="1">
        <v>38288</v>
      </c>
      <c r="C63" s="2">
        <v>0.910787037037037</v>
      </c>
      <c r="D63" t="s">
        <v>65</v>
      </c>
      <c r="E63">
        <v>21</v>
      </c>
      <c r="F63" t="s">
        <v>66</v>
      </c>
      <c r="G63">
        <v>15</v>
      </c>
      <c r="H63">
        <v>-1</v>
      </c>
      <c r="I63">
        <v>-1</v>
      </c>
      <c r="J63">
        <v>-1</v>
      </c>
      <c r="K63">
        <v>1</v>
      </c>
      <c r="L63">
        <v>1</v>
      </c>
      <c r="M63">
        <v>-1</v>
      </c>
      <c r="N63">
        <v>-1</v>
      </c>
      <c r="O63">
        <v>-1</v>
      </c>
      <c r="P63">
        <v>1</v>
      </c>
      <c r="Q63">
        <v>-1</v>
      </c>
      <c r="R63">
        <v>-1</v>
      </c>
      <c r="S63">
        <v>-1</v>
      </c>
      <c r="T63">
        <v>1</v>
      </c>
      <c r="U63">
        <v>-1</v>
      </c>
      <c r="V63">
        <v>1</v>
      </c>
      <c r="W63">
        <v>-1</v>
      </c>
      <c r="X63">
        <v>-1</v>
      </c>
      <c r="Y63">
        <v>-1</v>
      </c>
      <c r="Z63">
        <v>-1</v>
      </c>
      <c r="AA63">
        <v>1</v>
      </c>
      <c r="AB63">
        <v>-1</v>
      </c>
      <c r="AC63" s="1">
        <v>38289</v>
      </c>
      <c r="AD63" s="2">
        <v>0.6070486111111111</v>
      </c>
      <c r="AE63" t="s">
        <v>99</v>
      </c>
      <c r="AF63">
        <v>21</v>
      </c>
      <c r="AG63" t="s">
        <v>66</v>
      </c>
      <c r="AH63">
        <v>15</v>
      </c>
      <c r="AI63">
        <v>-1</v>
      </c>
      <c r="AJ63">
        <v>-1</v>
      </c>
      <c r="AK63">
        <v>-1</v>
      </c>
      <c r="AL63">
        <v>1</v>
      </c>
      <c r="AM63">
        <v>-1</v>
      </c>
      <c r="AN63">
        <v>-1</v>
      </c>
      <c r="AO63">
        <v>-1</v>
      </c>
      <c r="AP63">
        <v>-1</v>
      </c>
      <c r="AQ63">
        <v>1</v>
      </c>
      <c r="AR63">
        <v>-1</v>
      </c>
      <c r="AS63">
        <v>1</v>
      </c>
      <c r="AT63">
        <v>1</v>
      </c>
      <c r="AU63">
        <v>1</v>
      </c>
      <c r="AV63">
        <v>-1</v>
      </c>
      <c r="AW63">
        <v>1</v>
      </c>
      <c r="AX63">
        <v>1</v>
      </c>
      <c r="AY63">
        <v>-1</v>
      </c>
      <c r="AZ63">
        <v>-1</v>
      </c>
      <c r="BA63">
        <v>1</v>
      </c>
      <c r="BB63">
        <v>1</v>
      </c>
      <c r="BC63">
        <v>1</v>
      </c>
      <c r="BD63" t="s">
        <v>38</v>
      </c>
      <c r="BE63" t="s">
        <v>38</v>
      </c>
      <c r="BF63" t="s">
        <v>38</v>
      </c>
      <c r="BG63" t="s">
        <v>63</v>
      </c>
      <c r="BH63">
        <f>IF(H63=AI63,1,0)</f>
        <v>1</v>
      </c>
      <c r="BI63">
        <f>IF(I63=AJ63,1,0)</f>
        <v>1</v>
      </c>
      <c r="BJ63">
        <f>IF(J63=AK63,1,0)</f>
        <v>1</v>
      </c>
      <c r="BK63">
        <f>IF(K63=AL63,1,0)</f>
        <v>1</v>
      </c>
      <c r="BL63">
        <f>IF(L63=AM63,1,0)</f>
        <v>0</v>
      </c>
      <c r="BM63">
        <f>IF(M63=AN63,1,0)</f>
        <v>1</v>
      </c>
      <c r="BN63">
        <f>IF(N63=AO63,1,0)</f>
        <v>1</v>
      </c>
      <c r="BO63">
        <f>IF(O63=AP63,1,0)</f>
        <v>1</v>
      </c>
      <c r="BP63">
        <f>IF(P63=AQ63,1,0)</f>
        <v>1</v>
      </c>
      <c r="BQ63">
        <f>IF(Q63=AR63,1,0)</f>
        <v>1</v>
      </c>
      <c r="BR63">
        <f>IF(R63=AS63,1,0)</f>
        <v>0</v>
      </c>
      <c r="BS63">
        <f>IF(S63=AT63,1,0)</f>
        <v>0</v>
      </c>
      <c r="BT63">
        <f>IF(T63=AU63,1,0)</f>
        <v>1</v>
      </c>
      <c r="BU63">
        <f>IF(U63=AV63,1,0)</f>
        <v>1</v>
      </c>
      <c r="BV63">
        <f>IF(V63=AW63,1,0)</f>
        <v>1</v>
      </c>
      <c r="BW63">
        <f>IF(W63=AX63,1,0)</f>
        <v>0</v>
      </c>
      <c r="BX63">
        <f>IF(X63=AY63,1,0)</f>
        <v>1</v>
      </c>
      <c r="BY63">
        <f>IF(Y63=AZ63,1,0)</f>
        <v>1</v>
      </c>
      <c r="BZ63">
        <f>IF(Z63=BA63,1,0)</f>
        <v>0</v>
      </c>
      <c r="CA63">
        <f>IF(AA63=BB63,1,0)</f>
        <v>1</v>
      </c>
      <c r="CB63">
        <f>IF(AB63=BC63,1,0)</f>
        <v>0</v>
      </c>
      <c r="CC63">
        <f t="shared" si="2"/>
        <v>15</v>
      </c>
    </row>
    <row r="64" spans="1:81" ht="12.75">
      <c r="A64" t="s">
        <v>97</v>
      </c>
      <c r="B64" s="1">
        <v>38288</v>
      </c>
      <c r="C64" s="2">
        <v>0.9115162037037038</v>
      </c>
      <c r="D64" t="s">
        <v>99</v>
      </c>
      <c r="E64">
        <v>20</v>
      </c>
      <c r="F64" t="s">
        <v>64</v>
      </c>
      <c r="G64">
        <v>14</v>
      </c>
      <c r="H64">
        <v>1</v>
      </c>
      <c r="I64">
        <v>-1</v>
      </c>
      <c r="J64">
        <v>-1</v>
      </c>
      <c r="K64">
        <v>1</v>
      </c>
      <c r="L64">
        <v>-1</v>
      </c>
      <c r="M64">
        <v>1</v>
      </c>
      <c r="N64">
        <v>1</v>
      </c>
      <c r="O64">
        <v>-1</v>
      </c>
      <c r="P64">
        <v>-1</v>
      </c>
      <c r="Q64">
        <v>-1</v>
      </c>
      <c r="R64">
        <v>-1</v>
      </c>
      <c r="S64">
        <v>1</v>
      </c>
      <c r="T64">
        <v>-1</v>
      </c>
      <c r="U64">
        <v>-1</v>
      </c>
      <c r="V64">
        <v>1</v>
      </c>
      <c r="W64">
        <v>1</v>
      </c>
      <c r="X64">
        <v>-1</v>
      </c>
      <c r="Y64">
        <v>-1</v>
      </c>
      <c r="Z64">
        <v>1</v>
      </c>
      <c r="AA64">
        <v>-1</v>
      </c>
      <c r="AB64">
        <v>-1</v>
      </c>
      <c r="AC64" s="1">
        <v>38288</v>
      </c>
      <c r="AD64" s="2">
        <v>0.9635532407407408</v>
      </c>
      <c r="AE64" t="s">
        <v>99</v>
      </c>
      <c r="AF64">
        <v>20</v>
      </c>
      <c r="AG64" t="s">
        <v>64</v>
      </c>
      <c r="AH64">
        <v>14</v>
      </c>
      <c r="AI64">
        <v>1</v>
      </c>
      <c r="AJ64">
        <v>-1</v>
      </c>
      <c r="AK64">
        <v>-1</v>
      </c>
      <c r="AL64">
        <v>1</v>
      </c>
      <c r="AM64">
        <v>-1</v>
      </c>
      <c r="AN64">
        <v>-1</v>
      </c>
      <c r="AO64">
        <v>1</v>
      </c>
      <c r="AP64">
        <v>1</v>
      </c>
      <c r="AQ64">
        <v>1</v>
      </c>
      <c r="AR64">
        <v>-1</v>
      </c>
      <c r="AS64">
        <v>-1</v>
      </c>
      <c r="AT64">
        <v>1</v>
      </c>
      <c r="AU64">
        <v>1</v>
      </c>
      <c r="AV64">
        <v>-1</v>
      </c>
      <c r="AW64">
        <v>1</v>
      </c>
      <c r="AX64">
        <v>1</v>
      </c>
      <c r="AY64">
        <v>-1</v>
      </c>
      <c r="AZ64">
        <v>1</v>
      </c>
      <c r="BA64">
        <v>1</v>
      </c>
      <c r="BB64">
        <v>1</v>
      </c>
      <c r="BC64">
        <v>-1</v>
      </c>
      <c r="BD64" t="s">
        <v>38</v>
      </c>
      <c r="BE64" t="s">
        <v>38</v>
      </c>
      <c r="BF64" t="s">
        <v>38</v>
      </c>
      <c r="BG64" t="s">
        <v>63</v>
      </c>
      <c r="BH64">
        <f>IF(H64=AI64,1,0)</f>
        <v>1</v>
      </c>
      <c r="BI64">
        <f>IF(I64=AJ64,1,0)</f>
        <v>1</v>
      </c>
      <c r="BJ64">
        <f>IF(J64=AK64,1,0)</f>
        <v>1</v>
      </c>
      <c r="BK64">
        <f>IF(K64=AL64,1,0)</f>
        <v>1</v>
      </c>
      <c r="BL64">
        <f>IF(L64=AM64,1,0)</f>
        <v>1</v>
      </c>
      <c r="BM64">
        <f>IF(M64=AN64,1,0)</f>
        <v>0</v>
      </c>
      <c r="BN64">
        <f>IF(N64=AO64,1,0)</f>
        <v>1</v>
      </c>
      <c r="BO64">
        <f>IF(O64=AP64,1,0)</f>
        <v>0</v>
      </c>
      <c r="BP64">
        <f>IF(P64=AQ64,1,0)</f>
        <v>0</v>
      </c>
      <c r="BQ64">
        <f>IF(Q64=AR64,1,0)</f>
        <v>1</v>
      </c>
      <c r="BR64">
        <f>IF(R64=AS64,1,0)</f>
        <v>1</v>
      </c>
      <c r="BS64">
        <f>IF(S64=AT64,1,0)</f>
        <v>1</v>
      </c>
      <c r="BT64">
        <f>IF(T64=AU64,1,0)</f>
        <v>0</v>
      </c>
      <c r="BU64">
        <f>IF(U64=AV64,1,0)</f>
        <v>1</v>
      </c>
      <c r="BV64">
        <f>IF(V64=AW64,1,0)</f>
        <v>1</v>
      </c>
      <c r="BW64">
        <f>IF(W64=AX64,1,0)</f>
        <v>1</v>
      </c>
      <c r="BX64">
        <f>IF(X64=AY64,1,0)</f>
        <v>1</v>
      </c>
      <c r="BY64">
        <f>IF(Y64=AZ64,1,0)</f>
        <v>0</v>
      </c>
      <c r="BZ64">
        <f>IF(Z64=BA64,1,0)</f>
        <v>1</v>
      </c>
      <c r="CA64">
        <f>IF(AA64=BB64,1,0)</f>
        <v>0</v>
      </c>
      <c r="CB64">
        <f>IF(AB64=BC64,1,0)</f>
        <v>1</v>
      </c>
      <c r="CC64">
        <f t="shared" si="2"/>
        <v>15</v>
      </c>
    </row>
    <row r="65" spans="1:81" ht="12.75">
      <c r="A65" t="s">
        <v>97</v>
      </c>
      <c r="B65" s="1">
        <v>38288</v>
      </c>
      <c r="C65" s="2">
        <v>0.9463657407407408</v>
      </c>
      <c r="D65" t="s">
        <v>65</v>
      </c>
      <c r="E65">
        <v>18</v>
      </c>
      <c r="F65" t="s">
        <v>64</v>
      </c>
      <c r="G65">
        <v>12</v>
      </c>
      <c r="H65">
        <v>-1</v>
      </c>
      <c r="I65">
        <v>-1</v>
      </c>
      <c r="J65">
        <v>-1</v>
      </c>
      <c r="K65">
        <v>1</v>
      </c>
      <c r="L65">
        <v>1</v>
      </c>
      <c r="M65">
        <v>-1</v>
      </c>
      <c r="N65">
        <v>-1</v>
      </c>
      <c r="O65">
        <v>-1</v>
      </c>
      <c r="P65">
        <v>1</v>
      </c>
      <c r="Q65">
        <v>-1</v>
      </c>
      <c r="R65">
        <v>1</v>
      </c>
      <c r="S65">
        <v>1</v>
      </c>
      <c r="T65">
        <v>1</v>
      </c>
      <c r="U65">
        <v>-1</v>
      </c>
      <c r="V65">
        <v>1</v>
      </c>
      <c r="W65">
        <v>1</v>
      </c>
      <c r="X65">
        <v>1</v>
      </c>
      <c r="Y65">
        <v>-1</v>
      </c>
      <c r="Z65">
        <v>1</v>
      </c>
      <c r="AA65">
        <v>1</v>
      </c>
      <c r="AB65">
        <v>-1</v>
      </c>
      <c r="AC65" s="1">
        <v>38288</v>
      </c>
      <c r="AD65" s="2">
        <v>0.9702662037037038</v>
      </c>
      <c r="AE65" t="s">
        <v>65</v>
      </c>
      <c r="AF65">
        <v>18</v>
      </c>
      <c r="AG65" t="s">
        <v>64</v>
      </c>
      <c r="AH65">
        <v>12</v>
      </c>
      <c r="AI65">
        <v>-1</v>
      </c>
      <c r="AJ65">
        <v>-1</v>
      </c>
      <c r="AK65">
        <v>-1</v>
      </c>
      <c r="AL65">
        <v>1</v>
      </c>
      <c r="AM65">
        <v>1</v>
      </c>
      <c r="AN65">
        <v>-1</v>
      </c>
      <c r="AO65">
        <v>1</v>
      </c>
      <c r="AP65">
        <v>1</v>
      </c>
      <c r="AQ65">
        <v>1</v>
      </c>
      <c r="AR65">
        <v>-1</v>
      </c>
      <c r="AS65">
        <v>1</v>
      </c>
      <c r="AT65">
        <v>1</v>
      </c>
      <c r="AU65">
        <v>1</v>
      </c>
      <c r="AV65">
        <v>-1</v>
      </c>
      <c r="AW65">
        <v>1</v>
      </c>
      <c r="AX65">
        <v>1</v>
      </c>
      <c r="AY65">
        <v>-1</v>
      </c>
      <c r="AZ65">
        <v>-1</v>
      </c>
      <c r="BA65">
        <v>-1</v>
      </c>
      <c r="BB65">
        <v>1</v>
      </c>
      <c r="BC65">
        <v>-1</v>
      </c>
      <c r="BD65" t="s">
        <v>38</v>
      </c>
      <c r="BE65" t="s">
        <v>38</v>
      </c>
      <c r="BF65" t="s">
        <v>38</v>
      </c>
      <c r="BG65" t="s">
        <v>63</v>
      </c>
      <c r="BH65">
        <f>IF(H65=AI65,1,0)</f>
        <v>1</v>
      </c>
      <c r="BI65">
        <f>IF(I65=AJ65,1,0)</f>
        <v>1</v>
      </c>
      <c r="BJ65">
        <f>IF(J65=AK65,1,0)</f>
        <v>1</v>
      </c>
      <c r="BK65">
        <f>IF(K65=AL65,1,0)</f>
        <v>1</v>
      </c>
      <c r="BL65">
        <f>IF(L65=AM65,1,0)</f>
        <v>1</v>
      </c>
      <c r="BM65">
        <f>IF(M65=AN65,1,0)</f>
        <v>1</v>
      </c>
      <c r="BN65">
        <f>IF(N65=AO65,1,0)</f>
        <v>0</v>
      </c>
      <c r="BO65">
        <f>IF(O65=AP65,1,0)</f>
        <v>0</v>
      </c>
      <c r="BP65">
        <f>IF(P65=AQ65,1,0)</f>
        <v>1</v>
      </c>
      <c r="BQ65">
        <f>IF(Q65=AR65,1,0)</f>
        <v>1</v>
      </c>
      <c r="BR65">
        <f>IF(R65=AS65,1,0)</f>
        <v>1</v>
      </c>
      <c r="BS65">
        <f>IF(S65=AT65,1,0)</f>
        <v>1</v>
      </c>
      <c r="BT65">
        <f>IF(T65=AU65,1,0)</f>
        <v>1</v>
      </c>
      <c r="BU65">
        <f>IF(U65=AV65,1,0)</f>
        <v>1</v>
      </c>
      <c r="BV65">
        <f>IF(V65=AW65,1,0)</f>
        <v>1</v>
      </c>
      <c r="BW65">
        <f>IF(W65=AX65,1,0)</f>
        <v>1</v>
      </c>
      <c r="BX65">
        <f>IF(X65=AY65,1,0)</f>
        <v>0</v>
      </c>
      <c r="BY65">
        <f>IF(Y65=AZ65,1,0)</f>
        <v>1</v>
      </c>
      <c r="BZ65">
        <f>IF(Z65=BA65,1,0)</f>
        <v>0</v>
      </c>
      <c r="CA65">
        <f>IF(AA65=BB65,1,0)</f>
        <v>1</v>
      </c>
      <c r="CB65">
        <f>IF(AB65=BC65,1,0)</f>
        <v>1</v>
      </c>
      <c r="CC65">
        <f t="shared" si="2"/>
        <v>17</v>
      </c>
    </row>
    <row r="66" spans="1:81" ht="12.75">
      <c r="A66" t="s">
        <v>97</v>
      </c>
      <c r="B66" s="1">
        <v>38289</v>
      </c>
      <c r="C66" s="2">
        <v>0.4681944444444444</v>
      </c>
      <c r="D66" t="s">
        <v>65</v>
      </c>
      <c r="E66">
        <v>18</v>
      </c>
      <c r="F66" t="s">
        <v>66</v>
      </c>
      <c r="G66">
        <v>12</v>
      </c>
      <c r="H66">
        <v>-1</v>
      </c>
      <c r="I66">
        <v>-1</v>
      </c>
      <c r="J66">
        <v>-1</v>
      </c>
      <c r="K66">
        <v>1</v>
      </c>
      <c r="L66">
        <v>-1</v>
      </c>
      <c r="M66">
        <v>-1</v>
      </c>
      <c r="N66">
        <v>-1</v>
      </c>
      <c r="O66">
        <v>1</v>
      </c>
      <c r="P66">
        <v>-1</v>
      </c>
      <c r="Q66">
        <v>-1</v>
      </c>
      <c r="R66">
        <v>-1</v>
      </c>
      <c r="S66">
        <v>-1</v>
      </c>
      <c r="T66">
        <v>1</v>
      </c>
      <c r="U66">
        <v>-1</v>
      </c>
      <c r="V66">
        <v>-1</v>
      </c>
      <c r="W66">
        <v>-1</v>
      </c>
      <c r="X66">
        <v>-1</v>
      </c>
      <c r="Y66">
        <v>-1</v>
      </c>
      <c r="Z66">
        <v>-1</v>
      </c>
      <c r="AA66">
        <v>-1</v>
      </c>
      <c r="AB66">
        <v>-1</v>
      </c>
      <c r="AC66" s="1">
        <v>38289</v>
      </c>
      <c r="AD66" s="2">
        <v>0.5012384259259259</v>
      </c>
      <c r="AE66" t="s">
        <v>65</v>
      </c>
      <c r="AF66">
        <v>18</v>
      </c>
      <c r="AG66" t="s">
        <v>66</v>
      </c>
      <c r="AH66">
        <v>12</v>
      </c>
      <c r="AI66">
        <v>-1</v>
      </c>
      <c r="AJ66">
        <v>-1</v>
      </c>
      <c r="AK66">
        <v>-1</v>
      </c>
      <c r="AL66">
        <v>1</v>
      </c>
      <c r="AM66">
        <v>-1</v>
      </c>
      <c r="AN66">
        <v>1</v>
      </c>
      <c r="AO66">
        <v>-1</v>
      </c>
      <c r="AP66">
        <v>-1</v>
      </c>
      <c r="AQ66">
        <v>-1</v>
      </c>
      <c r="AR66">
        <v>-1</v>
      </c>
      <c r="AS66">
        <v>-1</v>
      </c>
      <c r="AT66">
        <v>-1</v>
      </c>
      <c r="AU66">
        <v>-1</v>
      </c>
      <c r="AV66">
        <v>-1</v>
      </c>
      <c r="AW66">
        <v>-1</v>
      </c>
      <c r="AX66">
        <v>-1</v>
      </c>
      <c r="AY66">
        <v>-1</v>
      </c>
      <c r="AZ66">
        <v>-1</v>
      </c>
      <c r="BA66">
        <v>-1</v>
      </c>
      <c r="BB66">
        <v>-1</v>
      </c>
      <c r="BC66">
        <v>-1</v>
      </c>
      <c r="BD66" t="s">
        <v>38</v>
      </c>
      <c r="BE66" t="s">
        <v>38</v>
      </c>
      <c r="BF66" t="s">
        <v>38</v>
      </c>
      <c r="BG66" t="s">
        <v>63</v>
      </c>
      <c r="BH66">
        <f>IF(H66=AI66,1,0)</f>
        <v>1</v>
      </c>
      <c r="BI66">
        <f>IF(I66=AJ66,1,0)</f>
        <v>1</v>
      </c>
      <c r="BJ66">
        <f>IF(J66=AK66,1,0)</f>
        <v>1</v>
      </c>
      <c r="BK66">
        <f>IF(K66=AL66,1,0)</f>
        <v>1</v>
      </c>
      <c r="BL66">
        <f>IF(L66=AM66,1,0)</f>
        <v>1</v>
      </c>
      <c r="BM66">
        <f>IF(M66=AN66,1,0)</f>
        <v>0</v>
      </c>
      <c r="BN66">
        <f>IF(N66=AO66,1,0)</f>
        <v>1</v>
      </c>
      <c r="BO66">
        <f>IF(O66=AP66,1,0)</f>
        <v>0</v>
      </c>
      <c r="BP66">
        <f>IF(P66=AQ66,1,0)</f>
        <v>1</v>
      </c>
      <c r="BQ66">
        <f>IF(Q66=AR66,1,0)</f>
        <v>1</v>
      </c>
      <c r="BR66">
        <f>IF(R66=AS66,1,0)</f>
        <v>1</v>
      </c>
      <c r="BS66">
        <f>IF(S66=AT66,1,0)</f>
        <v>1</v>
      </c>
      <c r="BT66">
        <f>IF(T66=AU66,1,0)</f>
        <v>0</v>
      </c>
      <c r="BU66">
        <f>IF(U66=AV66,1,0)</f>
        <v>1</v>
      </c>
      <c r="BV66">
        <f>IF(V66=AW66,1,0)</f>
        <v>1</v>
      </c>
      <c r="BW66">
        <f>IF(W66=AX66,1,0)</f>
        <v>1</v>
      </c>
      <c r="BX66">
        <f>IF(X66=AY66,1,0)</f>
        <v>1</v>
      </c>
      <c r="BY66">
        <f>IF(Y66=AZ66,1,0)</f>
        <v>1</v>
      </c>
      <c r="BZ66">
        <f>IF(Z66=BA66,1,0)</f>
        <v>1</v>
      </c>
      <c r="CA66">
        <f>IF(AA66=BB66,1,0)</f>
        <v>1</v>
      </c>
      <c r="CB66">
        <f>IF(AB66=BC66,1,0)</f>
        <v>1</v>
      </c>
      <c r="CC66">
        <f t="shared" si="2"/>
        <v>18</v>
      </c>
    </row>
    <row r="67" spans="1:81" ht="12.75">
      <c r="A67" t="s">
        <v>97</v>
      </c>
      <c r="B67" s="1">
        <v>38289</v>
      </c>
      <c r="C67" s="2">
        <v>0.5112037037037037</v>
      </c>
      <c r="D67" t="s">
        <v>65</v>
      </c>
      <c r="E67">
        <v>18</v>
      </c>
      <c r="F67" t="s">
        <v>64</v>
      </c>
      <c r="G67">
        <v>13</v>
      </c>
      <c r="H67">
        <v>-1</v>
      </c>
      <c r="I67">
        <v>-1</v>
      </c>
      <c r="J67">
        <v>-1</v>
      </c>
      <c r="K67">
        <v>1</v>
      </c>
      <c r="L67">
        <v>-1</v>
      </c>
      <c r="M67">
        <v>-1</v>
      </c>
      <c r="N67">
        <v>-1</v>
      </c>
      <c r="O67">
        <v>1</v>
      </c>
      <c r="P67">
        <v>-1</v>
      </c>
      <c r="Q67">
        <v>-1</v>
      </c>
      <c r="R67">
        <v>-1</v>
      </c>
      <c r="S67">
        <v>1</v>
      </c>
      <c r="T67">
        <v>-1</v>
      </c>
      <c r="U67">
        <v>1</v>
      </c>
      <c r="V67">
        <v>-1</v>
      </c>
      <c r="W67">
        <v>-1</v>
      </c>
      <c r="X67">
        <v>-1</v>
      </c>
      <c r="Y67">
        <v>1</v>
      </c>
      <c r="Z67">
        <v>-1</v>
      </c>
      <c r="AA67">
        <v>-1</v>
      </c>
      <c r="AB67">
        <v>1</v>
      </c>
      <c r="AC67" s="1">
        <v>38289</v>
      </c>
      <c r="AD67" s="2">
        <v>0.5298958333333333</v>
      </c>
      <c r="AE67" t="s">
        <v>65</v>
      </c>
      <c r="AF67">
        <v>18</v>
      </c>
      <c r="AG67" t="s">
        <v>64</v>
      </c>
      <c r="AH67">
        <v>13</v>
      </c>
      <c r="AI67">
        <v>1</v>
      </c>
      <c r="AJ67">
        <v>-1</v>
      </c>
      <c r="AK67">
        <v>-1</v>
      </c>
      <c r="AL67">
        <v>1</v>
      </c>
      <c r="AM67">
        <v>-1</v>
      </c>
      <c r="AN67">
        <v>1</v>
      </c>
      <c r="AO67">
        <v>1</v>
      </c>
      <c r="AP67">
        <v>1</v>
      </c>
      <c r="AQ67">
        <v>-1</v>
      </c>
      <c r="AR67">
        <v>-1</v>
      </c>
      <c r="AS67">
        <v>-1</v>
      </c>
      <c r="AT67">
        <v>-1</v>
      </c>
      <c r="AU67">
        <v>-1</v>
      </c>
      <c r="AV67">
        <v>-1</v>
      </c>
      <c r="AW67">
        <v>-1</v>
      </c>
      <c r="AX67">
        <v>1</v>
      </c>
      <c r="AY67">
        <v>1</v>
      </c>
      <c r="AZ67">
        <v>1</v>
      </c>
      <c r="BA67">
        <v>-1</v>
      </c>
      <c r="BB67">
        <v>1</v>
      </c>
      <c r="BC67">
        <v>-1</v>
      </c>
      <c r="BD67" t="s">
        <v>38</v>
      </c>
      <c r="BE67" t="s">
        <v>38</v>
      </c>
      <c r="BF67" t="s">
        <v>38</v>
      </c>
      <c r="BG67" t="s">
        <v>63</v>
      </c>
      <c r="BH67">
        <f>IF(H67=AI67,1,0)</f>
        <v>0</v>
      </c>
      <c r="BI67">
        <f>IF(I67=AJ67,1,0)</f>
        <v>1</v>
      </c>
      <c r="BJ67">
        <f>IF(J67=AK67,1,0)</f>
        <v>1</v>
      </c>
      <c r="BK67">
        <f>IF(K67=AL67,1,0)</f>
        <v>1</v>
      </c>
      <c r="BL67">
        <f>IF(L67=AM67,1,0)</f>
        <v>1</v>
      </c>
      <c r="BM67">
        <f>IF(M67=AN67,1,0)</f>
        <v>0</v>
      </c>
      <c r="BN67">
        <f>IF(N67=AO67,1,0)</f>
        <v>0</v>
      </c>
      <c r="BO67">
        <f>IF(O67=AP67,1,0)</f>
        <v>1</v>
      </c>
      <c r="BP67">
        <f>IF(P67=AQ67,1,0)</f>
        <v>1</v>
      </c>
      <c r="BQ67">
        <f>IF(Q67=AR67,1,0)</f>
        <v>1</v>
      </c>
      <c r="BR67">
        <f>IF(R67=AS67,1,0)</f>
        <v>1</v>
      </c>
      <c r="BS67">
        <f>IF(S67=AT67,1,0)</f>
        <v>0</v>
      </c>
      <c r="BT67">
        <f>IF(T67=AU67,1,0)</f>
        <v>1</v>
      </c>
      <c r="BU67">
        <f>IF(U67=AV67,1,0)</f>
        <v>0</v>
      </c>
      <c r="BV67">
        <f>IF(V67=AW67,1,0)</f>
        <v>1</v>
      </c>
      <c r="BW67">
        <f>IF(W67=AX67,1,0)</f>
        <v>0</v>
      </c>
      <c r="BX67">
        <f>IF(X67=AY67,1,0)</f>
        <v>0</v>
      </c>
      <c r="BY67">
        <f>IF(Y67=AZ67,1,0)</f>
        <v>1</v>
      </c>
      <c r="BZ67">
        <f>IF(Z67=BA67,1,0)</f>
        <v>1</v>
      </c>
      <c r="CA67">
        <f>IF(AA67=BB67,1,0)</f>
        <v>0</v>
      </c>
      <c r="CB67">
        <f>IF(AB67=BC67,1,0)</f>
        <v>0</v>
      </c>
      <c r="CC67">
        <f t="shared" si="2"/>
        <v>12</v>
      </c>
    </row>
    <row r="68" spans="1:81" ht="12.75">
      <c r="A68" t="s">
        <v>97</v>
      </c>
      <c r="B68" s="1">
        <v>38289</v>
      </c>
      <c r="C68" s="2">
        <v>0.5271643518518518</v>
      </c>
      <c r="D68" t="s">
        <v>65</v>
      </c>
      <c r="E68">
        <v>18</v>
      </c>
      <c r="F68" t="s">
        <v>64</v>
      </c>
      <c r="G68">
        <v>13</v>
      </c>
      <c r="H68">
        <v>1</v>
      </c>
      <c r="I68">
        <v>1</v>
      </c>
      <c r="J68">
        <v>-1</v>
      </c>
      <c r="K68">
        <v>1</v>
      </c>
      <c r="L68">
        <v>-1</v>
      </c>
      <c r="M68">
        <v>-1</v>
      </c>
      <c r="N68">
        <v>-1</v>
      </c>
      <c r="O68">
        <v>1</v>
      </c>
      <c r="P68">
        <v>-1</v>
      </c>
      <c r="Q68">
        <v>-1</v>
      </c>
      <c r="R68">
        <v>-1</v>
      </c>
      <c r="S68">
        <v>1</v>
      </c>
      <c r="T68">
        <v>1</v>
      </c>
      <c r="U68">
        <v>-1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-1</v>
      </c>
      <c r="AC68" s="1">
        <v>38289</v>
      </c>
      <c r="AD68" s="2">
        <v>0.5412731481481482</v>
      </c>
      <c r="AE68" t="s">
        <v>99</v>
      </c>
      <c r="AF68">
        <v>18</v>
      </c>
      <c r="AG68" t="s">
        <v>64</v>
      </c>
      <c r="AH68">
        <v>13</v>
      </c>
      <c r="AI68">
        <v>1</v>
      </c>
      <c r="AJ68">
        <v>1</v>
      </c>
      <c r="AK68">
        <v>-1</v>
      </c>
      <c r="AL68">
        <v>1</v>
      </c>
      <c r="AM68">
        <v>-1</v>
      </c>
      <c r="AN68">
        <v>1</v>
      </c>
      <c r="AO68">
        <v>-1</v>
      </c>
      <c r="AP68">
        <v>1</v>
      </c>
      <c r="AQ68">
        <v>-1</v>
      </c>
      <c r="AR68">
        <v>-1</v>
      </c>
      <c r="AS68">
        <v>-1</v>
      </c>
      <c r="AT68">
        <v>1</v>
      </c>
      <c r="AU68">
        <v>1</v>
      </c>
      <c r="AV68">
        <v>-1</v>
      </c>
      <c r="AW68">
        <v>1</v>
      </c>
      <c r="AX68">
        <v>1</v>
      </c>
      <c r="AY68">
        <v>-1</v>
      </c>
      <c r="AZ68">
        <v>1</v>
      </c>
      <c r="BA68">
        <v>-1</v>
      </c>
      <c r="BB68">
        <v>1</v>
      </c>
      <c r="BC68">
        <v>1</v>
      </c>
      <c r="BD68" t="s">
        <v>38</v>
      </c>
      <c r="BE68" t="s">
        <v>38</v>
      </c>
      <c r="BF68" t="s">
        <v>38</v>
      </c>
      <c r="BG68" t="s">
        <v>63</v>
      </c>
      <c r="BH68">
        <f>IF(H68=AI68,1,0)</f>
        <v>1</v>
      </c>
      <c r="BI68">
        <f>IF(I68=AJ68,1,0)</f>
        <v>1</v>
      </c>
      <c r="BJ68">
        <f>IF(J68=AK68,1,0)</f>
        <v>1</v>
      </c>
      <c r="BK68">
        <f>IF(K68=AL68,1,0)</f>
        <v>1</v>
      </c>
      <c r="BL68">
        <f>IF(L68=AM68,1,0)</f>
        <v>1</v>
      </c>
      <c r="BM68">
        <f>IF(M68=AN68,1,0)</f>
        <v>0</v>
      </c>
      <c r="BN68">
        <f>IF(N68=AO68,1,0)</f>
        <v>1</v>
      </c>
      <c r="BO68">
        <f>IF(O68=AP68,1,0)</f>
        <v>1</v>
      </c>
      <c r="BP68">
        <f>IF(P68=AQ68,1,0)</f>
        <v>1</v>
      </c>
      <c r="BQ68">
        <f>IF(Q68=AR68,1,0)</f>
        <v>1</v>
      </c>
      <c r="BR68">
        <f>IF(R68=AS68,1,0)</f>
        <v>1</v>
      </c>
      <c r="BS68">
        <f>IF(S68=AT68,1,0)</f>
        <v>1</v>
      </c>
      <c r="BT68">
        <f>IF(T68=AU68,1,0)</f>
        <v>1</v>
      </c>
      <c r="BU68">
        <f>IF(U68=AV68,1,0)</f>
        <v>1</v>
      </c>
      <c r="BV68">
        <f>IF(V68=AW68,1,0)</f>
        <v>1</v>
      </c>
      <c r="BW68">
        <f>IF(W68=AX68,1,0)</f>
        <v>1</v>
      </c>
      <c r="BX68">
        <f>IF(X68=AY68,1,0)</f>
        <v>0</v>
      </c>
      <c r="BY68">
        <f>IF(Y68=AZ68,1,0)</f>
        <v>1</v>
      </c>
      <c r="BZ68">
        <f>IF(Z68=BA68,1,0)</f>
        <v>0</v>
      </c>
      <c r="CA68">
        <f>IF(AA68=BB68,1,0)</f>
        <v>1</v>
      </c>
      <c r="CB68">
        <f>IF(AB68=BC68,1,0)</f>
        <v>0</v>
      </c>
      <c r="CC68">
        <f t="shared" si="2"/>
        <v>17</v>
      </c>
    </row>
    <row r="69" spans="1:81" ht="12.75">
      <c r="A69" t="s">
        <v>97</v>
      </c>
      <c r="B69" s="1">
        <v>38289</v>
      </c>
      <c r="C69" s="2">
        <v>0.5567476851851852</v>
      </c>
      <c r="D69" t="s">
        <v>99</v>
      </c>
      <c r="E69">
        <v>18</v>
      </c>
      <c r="F69" t="s">
        <v>64</v>
      </c>
      <c r="G69">
        <v>12</v>
      </c>
      <c r="H69">
        <v>-1</v>
      </c>
      <c r="I69">
        <v>-1</v>
      </c>
      <c r="J69">
        <v>-1</v>
      </c>
      <c r="K69">
        <v>1</v>
      </c>
      <c r="L69">
        <v>1</v>
      </c>
      <c r="M69">
        <v>-1</v>
      </c>
      <c r="N69">
        <v>1</v>
      </c>
      <c r="O69">
        <v>-1</v>
      </c>
      <c r="P69">
        <v>1</v>
      </c>
      <c r="Q69">
        <v>-1</v>
      </c>
      <c r="R69">
        <v>1</v>
      </c>
      <c r="S69">
        <v>1</v>
      </c>
      <c r="T69">
        <v>-1</v>
      </c>
      <c r="U69">
        <v>-1</v>
      </c>
      <c r="V69">
        <v>1</v>
      </c>
      <c r="W69">
        <v>-1</v>
      </c>
      <c r="X69">
        <v>-1</v>
      </c>
      <c r="Y69">
        <v>-1</v>
      </c>
      <c r="Z69">
        <v>1</v>
      </c>
      <c r="AA69">
        <v>-1</v>
      </c>
      <c r="AB69">
        <v>-1</v>
      </c>
      <c r="AC69" s="1">
        <v>38289</v>
      </c>
      <c r="AD69" s="2">
        <v>0.5608796296296296</v>
      </c>
      <c r="AE69" t="s">
        <v>99</v>
      </c>
      <c r="AF69">
        <v>18</v>
      </c>
      <c r="AG69" t="s">
        <v>64</v>
      </c>
      <c r="AH69">
        <v>12</v>
      </c>
      <c r="AI69">
        <v>-1</v>
      </c>
      <c r="AJ69">
        <v>-1</v>
      </c>
      <c r="AK69">
        <v>-1</v>
      </c>
      <c r="AL69">
        <v>1</v>
      </c>
      <c r="AM69">
        <v>1</v>
      </c>
      <c r="AN69">
        <v>-1</v>
      </c>
      <c r="AO69">
        <v>1</v>
      </c>
      <c r="AP69">
        <v>-1</v>
      </c>
      <c r="AQ69">
        <v>1</v>
      </c>
      <c r="AR69">
        <v>1</v>
      </c>
      <c r="AS69">
        <v>1</v>
      </c>
      <c r="AT69">
        <v>-1</v>
      </c>
      <c r="AU69">
        <v>1</v>
      </c>
      <c r="AV69">
        <v>1</v>
      </c>
      <c r="AW69">
        <v>1</v>
      </c>
      <c r="AX69">
        <v>-1</v>
      </c>
      <c r="AY69">
        <v>-1</v>
      </c>
      <c r="AZ69">
        <v>-1</v>
      </c>
      <c r="BA69">
        <v>1</v>
      </c>
      <c r="BB69">
        <v>-1</v>
      </c>
      <c r="BC69">
        <v>-1</v>
      </c>
      <c r="BD69" t="s">
        <v>38</v>
      </c>
      <c r="BE69" t="s">
        <v>38</v>
      </c>
      <c r="BF69" t="s">
        <v>38</v>
      </c>
      <c r="BG69" t="s">
        <v>63</v>
      </c>
      <c r="BH69">
        <f>IF(H69=AI69,1,0)</f>
        <v>1</v>
      </c>
      <c r="BI69">
        <f>IF(I69=AJ69,1,0)</f>
        <v>1</v>
      </c>
      <c r="BJ69">
        <f>IF(J69=AK69,1,0)</f>
        <v>1</v>
      </c>
      <c r="BK69">
        <f>IF(K69=AL69,1,0)</f>
        <v>1</v>
      </c>
      <c r="BL69">
        <f>IF(L69=AM69,1,0)</f>
        <v>1</v>
      </c>
      <c r="BM69">
        <f>IF(M69=AN69,1,0)</f>
        <v>1</v>
      </c>
      <c r="BN69">
        <f>IF(N69=AO69,1,0)</f>
        <v>1</v>
      </c>
      <c r="BO69">
        <f>IF(O69=AP69,1,0)</f>
        <v>1</v>
      </c>
      <c r="BP69">
        <f>IF(P69=AQ69,1,0)</f>
        <v>1</v>
      </c>
      <c r="BQ69">
        <f>IF(Q69=AR69,1,0)</f>
        <v>0</v>
      </c>
      <c r="BR69">
        <f>IF(R69=AS69,1,0)</f>
        <v>1</v>
      </c>
      <c r="BS69">
        <f>IF(S69=AT69,1,0)</f>
        <v>0</v>
      </c>
      <c r="BT69">
        <f>IF(T69=AU69,1,0)</f>
        <v>0</v>
      </c>
      <c r="BU69">
        <f>IF(U69=AV69,1,0)</f>
        <v>0</v>
      </c>
      <c r="BV69">
        <f>IF(V69=AW69,1,0)</f>
        <v>1</v>
      </c>
      <c r="BW69">
        <f>IF(W69=AX69,1,0)</f>
        <v>1</v>
      </c>
      <c r="BX69">
        <f>IF(X69=AY69,1,0)</f>
        <v>1</v>
      </c>
      <c r="BY69">
        <f>IF(Y69=AZ69,1,0)</f>
        <v>1</v>
      </c>
      <c r="BZ69">
        <f>IF(Z69=BA69,1,0)</f>
        <v>1</v>
      </c>
      <c r="CA69">
        <f>IF(AA69=BB69,1,0)</f>
        <v>1</v>
      </c>
      <c r="CB69">
        <f>IF(AB69=BC69,1,0)</f>
        <v>1</v>
      </c>
      <c r="CC69">
        <f t="shared" si="2"/>
        <v>17</v>
      </c>
    </row>
    <row r="70" spans="1:81" ht="12.75">
      <c r="A70" t="s">
        <v>97</v>
      </c>
      <c r="B70" s="1">
        <v>38289</v>
      </c>
      <c r="C70" s="2">
        <v>0.6000694444444444</v>
      </c>
      <c r="D70" t="s">
        <v>65</v>
      </c>
      <c r="E70">
        <v>19</v>
      </c>
      <c r="F70" t="s">
        <v>64</v>
      </c>
      <c r="G70">
        <v>12</v>
      </c>
      <c r="H70">
        <v>-1</v>
      </c>
      <c r="I70">
        <v>-1</v>
      </c>
      <c r="J70">
        <v>-1</v>
      </c>
      <c r="K70" s="3">
        <v>-1</v>
      </c>
      <c r="L70">
        <v>-1</v>
      </c>
      <c r="M70">
        <v>-1</v>
      </c>
      <c r="N70">
        <v>-1</v>
      </c>
      <c r="O70">
        <v>1</v>
      </c>
      <c r="P70">
        <v>-1</v>
      </c>
      <c r="Q70">
        <v>-1</v>
      </c>
      <c r="R70">
        <v>1</v>
      </c>
      <c r="S70">
        <v>-1</v>
      </c>
      <c r="T70">
        <v>-1</v>
      </c>
      <c r="U70">
        <v>-1</v>
      </c>
      <c r="V70">
        <v>-1</v>
      </c>
      <c r="W70">
        <v>-1</v>
      </c>
      <c r="X70">
        <v>-1</v>
      </c>
      <c r="Y70">
        <v>1</v>
      </c>
      <c r="Z70">
        <v>1</v>
      </c>
      <c r="AA70">
        <v>-1</v>
      </c>
      <c r="AB70">
        <v>-1</v>
      </c>
      <c r="AC70" s="1">
        <v>38289</v>
      </c>
      <c r="AD70" s="2">
        <v>0.609849537037037</v>
      </c>
      <c r="AE70" t="s">
        <v>65</v>
      </c>
      <c r="AF70">
        <v>19</v>
      </c>
      <c r="AG70" t="s">
        <v>64</v>
      </c>
      <c r="AH70">
        <v>12</v>
      </c>
      <c r="AI70">
        <v>-1</v>
      </c>
      <c r="AJ70">
        <v>1</v>
      </c>
      <c r="AK70">
        <v>-1</v>
      </c>
      <c r="AL70" s="3">
        <v>-1</v>
      </c>
      <c r="AM70">
        <v>-1</v>
      </c>
      <c r="AN70">
        <v>-1</v>
      </c>
      <c r="AO70">
        <v>-1</v>
      </c>
      <c r="AP70">
        <v>-1</v>
      </c>
      <c r="AQ70">
        <v>1</v>
      </c>
      <c r="AR70">
        <v>-1</v>
      </c>
      <c r="AS70">
        <v>1</v>
      </c>
      <c r="AT70">
        <v>-1</v>
      </c>
      <c r="AU70">
        <v>1</v>
      </c>
      <c r="AV70">
        <v>1</v>
      </c>
      <c r="AW70">
        <v>1</v>
      </c>
      <c r="AX70">
        <v>-1</v>
      </c>
      <c r="AY70">
        <v>1</v>
      </c>
      <c r="AZ70">
        <v>1</v>
      </c>
      <c r="BA70">
        <v>-1</v>
      </c>
      <c r="BB70">
        <v>-1</v>
      </c>
      <c r="BC70">
        <v>-1</v>
      </c>
      <c r="BD70" t="s">
        <v>38</v>
      </c>
      <c r="BE70" t="s">
        <v>38</v>
      </c>
      <c r="BF70" t="s">
        <v>38</v>
      </c>
      <c r="BG70" t="s">
        <v>61</v>
      </c>
      <c r="BH70">
        <f>IF(H70=AI70,1,0)</f>
        <v>1</v>
      </c>
      <c r="BI70">
        <f>IF(I70=AJ70,1,0)</f>
        <v>0</v>
      </c>
      <c r="BJ70">
        <f>IF(J70=AK70,1,0)</f>
        <v>1</v>
      </c>
      <c r="BK70">
        <f>IF(K70=AL70,1,0)</f>
        <v>1</v>
      </c>
      <c r="BL70">
        <f>IF(L70=AM70,1,0)</f>
        <v>1</v>
      </c>
      <c r="BM70">
        <f>IF(M70=AN70,1,0)</f>
        <v>1</v>
      </c>
      <c r="BN70">
        <f>IF(N70=AO70,1,0)</f>
        <v>1</v>
      </c>
      <c r="BO70">
        <f>IF(O70=AP70,1,0)</f>
        <v>0</v>
      </c>
      <c r="BP70">
        <f>IF(P70=AQ70,1,0)</f>
        <v>0</v>
      </c>
      <c r="BQ70">
        <f>IF(Q70=AR70,1,0)</f>
        <v>1</v>
      </c>
      <c r="BR70">
        <f>IF(R70=AS70,1,0)</f>
        <v>1</v>
      </c>
      <c r="BS70">
        <f>IF(S70=AT70,1,0)</f>
        <v>1</v>
      </c>
      <c r="BT70">
        <f>IF(T70=AU70,1,0)</f>
        <v>0</v>
      </c>
      <c r="BU70">
        <f>IF(U70=AV70,1,0)</f>
        <v>0</v>
      </c>
      <c r="BV70">
        <f>IF(V70=AW70,1,0)</f>
        <v>0</v>
      </c>
      <c r="BW70">
        <f>IF(W70=AX70,1,0)</f>
        <v>1</v>
      </c>
      <c r="BX70">
        <f>IF(X70=AY70,1,0)</f>
        <v>0</v>
      </c>
      <c r="BY70">
        <f>IF(Y70=AZ70,1,0)</f>
        <v>1</v>
      </c>
      <c r="BZ70">
        <f>IF(Z70=BA70,1,0)</f>
        <v>0</v>
      </c>
      <c r="CA70">
        <f>IF(AA70=BB70,1,0)</f>
        <v>1</v>
      </c>
      <c r="CB70">
        <f>IF(AB70=BC70,1,0)</f>
        <v>1</v>
      </c>
      <c r="CC70">
        <f t="shared" si="2"/>
        <v>13</v>
      </c>
    </row>
    <row r="71" spans="1:81" ht="12.75">
      <c r="A71" t="s">
        <v>97</v>
      </c>
      <c r="B71" s="1">
        <v>38289</v>
      </c>
      <c r="C71" s="2">
        <v>0.6062731481481481</v>
      </c>
      <c r="D71" t="s">
        <v>99</v>
      </c>
      <c r="E71">
        <v>20</v>
      </c>
      <c r="F71" t="s">
        <v>64</v>
      </c>
      <c r="G71">
        <v>14</v>
      </c>
      <c r="H71">
        <v>-1</v>
      </c>
      <c r="I71">
        <v>-1</v>
      </c>
      <c r="J71">
        <v>-1</v>
      </c>
      <c r="K71">
        <v>1</v>
      </c>
      <c r="L71">
        <v>-1</v>
      </c>
      <c r="M71">
        <v>1</v>
      </c>
      <c r="N71">
        <v>-1</v>
      </c>
      <c r="O71">
        <v>-1</v>
      </c>
      <c r="P71">
        <v>-1</v>
      </c>
      <c r="Q71">
        <v>-1</v>
      </c>
      <c r="R71">
        <v>-1</v>
      </c>
      <c r="S71">
        <v>1</v>
      </c>
      <c r="T71">
        <v>1</v>
      </c>
      <c r="U71">
        <v>-1</v>
      </c>
      <c r="V71">
        <v>1</v>
      </c>
      <c r="W71">
        <v>1</v>
      </c>
      <c r="X71">
        <v>-1</v>
      </c>
      <c r="Y71">
        <v>-1</v>
      </c>
      <c r="Z71">
        <v>-1</v>
      </c>
      <c r="AA71">
        <v>-1</v>
      </c>
      <c r="AB71">
        <v>1</v>
      </c>
      <c r="AC71" s="1">
        <v>38289</v>
      </c>
      <c r="AD71" s="2">
        <v>0.6222453703703704</v>
      </c>
      <c r="AE71" t="s">
        <v>99</v>
      </c>
      <c r="AF71">
        <v>20</v>
      </c>
      <c r="AG71" t="s">
        <v>64</v>
      </c>
      <c r="AH71">
        <v>14</v>
      </c>
      <c r="AI71">
        <v>-1</v>
      </c>
      <c r="AJ71">
        <v>-1</v>
      </c>
      <c r="AK71">
        <v>-1</v>
      </c>
      <c r="AL71">
        <v>1</v>
      </c>
      <c r="AM71">
        <v>-1</v>
      </c>
      <c r="AN71">
        <v>-1</v>
      </c>
      <c r="AO71">
        <v>1</v>
      </c>
      <c r="AP71">
        <v>-1</v>
      </c>
      <c r="AQ71">
        <v>-1</v>
      </c>
      <c r="AR71">
        <v>-1</v>
      </c>
      <c r="AS71">
        <v>-1</v>
      </c>
      <c r="AT71">
        <v>1</v>
      </c>
      <c r="AU71">
        <v>1</v>
      </c>
      <c r="AV71">
        <v>-1</v>
      </c>
      <c r="AW71">
        <v>1</v>
      </c>
      <c r="AX71">
        <v>-1</v>
      </c>
      <c r="AY71">
        <v>-1</v>
      </c>
      <c r="AZ71">
        <v>-1</v>
      </c>
      <c r="BA71">
        <v>-1</v>
      </c>
      <c r="BB71">
        <v>-1</v>
      </c>
      <c r="BC71">
        <v>-1</v>
      </c>
      <c r="BD71" t="s">
        <v>38</v>
      </c>
      <c r="BE71" t="s">
        <v>38</v>
      </c>
      <c r="BF71" t="s">
        <v>38</v>
      </c>
      <c r="BG71" t="s">
        <v>61</v>
      </c>
      <c r="BH71">
        <f>IF(H71=AI71,1,0)</f>
        <v>1</v>
      </c>
      <c r="BI71">
        <f>IF(I71=AJ71,1,0)</f>
        <v>1</v>
      </c>
      <c r="BJ71">
        <f>IF(J71=AK71,1,0)</f>
        <v>1</v>
      </c>
      <c r="BK71">
        <f>IF(K71=AL71,1,0)</f>
        <v>1</v>
      </c>
      <c r="BL71">
        <f>IF(L71=AM71,1,0)</f>
        <v>1</v>
      </c>
      <c r="BM71">
        <f>IF(M71=AN71,1,0)</f>
        <v>0</v>
      </c>
      <c r="BN71">
        <f>IF(N71=AO71,1,0)</f>
        <v>0</v>
      </c>
      <c r="BO71">
        <f>IF(O71=AP71,1,0)</f>
        <v>1</v>
      </c>
      <c r="BP71">
        <f>IF(P71=AQ71,1,0)</f>
        <v>1</v>
      </c>
      <c r="BQ71">
        <f>IF(Q71=AR71,1,0)</f>
        <v>1</v>
      </c>
      <c r="BR71">
        <f>IF(R71=AS71,1,0)</f>
        <v>1</v>
      </c>
      <c r="BS71">
        <f>IF(S71=AT71,1,0)</f>
        <v>1</v>
      </c>
      <c r="BT71">
        <f>IF(T71=AU71,1,0)</f>
        <v>1</v>
      </c>
      <c r="BU71">
        <f>IF(U71=AV71,1,0)</f>
        <v>1</v>
      </c>
      <c r="BV71">
        <f>IF(V71=AW71,1,0)</f>
        <v>1</v>
      </c>
      <c r="BW71">
        <f>IF(W71=AX71,1,0)</f>
        <v>0</v>
      </c>
      <c r="BX71">
        <f>IF(X71=AY71,1,0)</f>
        <v>1</v>
      </c>
      <c r="BY71">
        <f>IF(Y71=AZ71,1,0)</f>
        <v>1</v>
      </c>
      <c r="BZ71">
        <f>IF(Z71=BA71,1,0)</f>
        <v>1</v>
      </c>
      <c r="CA71">
        <f>IF(AA71=BB71,1,0)</f>
        <v>1</v>
      </c>
      <c r="CB71">
        <f>IF(AB71=BC71,1,0)</f>
        <v>0</v>
      </c>
      <c r="CC71">
        <f t="shared" si="2"/>
        <v>17</v>
      </c>
    </row>
    <row r="72" spans="1:81" ht="12.75">
      <c r="A72" t="s">
        <v>97</v>
      </c>
      <c r="B72" s="1">
        <v>38289</v>
      </c>
      <c r="C72" s="2">
        <v>0.6070601851851852</v>
      </c>
      <c r="D72" t="s">
        <v>65</v>
      </c>
      <c r="E72">
        <v>18</v>
      </c>
      <c r="F72" t="s">
        <v>64</v>
      </c>
      <c r="G72">
        <v>13</v>
      </c>
      <c r="H72">
        <v>1</v>
      </c>
      <c r="I72">
        <v>1</v>
      </c>
      <c r="J72">
        <v>-1</v>
      </c>
      <c r="K72">
        <v>1</v>
      </c>
      <c r="L72">
        <v>-1</v>
      </c>
      <c r="M72">
        <v>-1</v>
      </c>
      <c r="N72">
        <v>1</v>
      </c>
      <c r="O72">
        <v>1</v>
      </c>
      <c r="P72">
        <v>1</v>
      </c>
      <c r="Q72">
        <v>-1</v>
      </c>
      <c r="R72">
        <v>-1</v>
      </c>
      <c r="S72">
        <v>1</v>
      </c>
      <c r="T72">
        <v>1</v>
      </c>
      <c r="U72">
        <v>-1</v>
      </c>
      <c r="V72">
        <v>1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 s="1">
        <v>38289</v>
      </c>
      <c r="AD72" s="2">
        <v>0.624363425925926</v>
      </c>
      <c r="AE72" t="s">
        <v>65</v>
      </c>
      <c r="AF72">
        <v>18</v>
      </c>
      <c r="AG72" t="s">
        <v>64</v>
      </c>
      <c r="AH72">
        <v>13</v>
      </c>
      <c r="AI72">
        <v>1</v>
      </c>
      <c r="AJ72">
        <v>1</v>
      </c>
      <c r="AK72">
        <v>-1</v>
      </c>
      <c r="AL72">
        <v>1</v>
      </c>
      <c r="AM72">
        <v>-1</v>
      </c>
      <c r="AN72">
        <v>-1</v>
      </c>
      <c r="AO72">
        <v>-1</v>
      </c>
      <c r="AP72">
        <v>-1</v>
      </c>
      <c r="AQ72">
        <v>-1</v>
      </c>
      <c r="AR72">
        <v>-1</v>
      </c>
      <c r="AS72">
        <v>-1</v>
      </c>
      <c r="AT72">
        <v>-1</v>
      </c>
      <c r="AU72">
        <v>1</v>
      </c>
      <c r="AV72">
        <v>-1</v>
      </c>
      <c r="AW72">
        <v>1</v>
      </c>
      <c r="AX72">
        <v>1</v>
      </c>
      <c r="AY72">
        <v>-1</v>
      </c>
      <c r="AZ72">
        <v>1</v>
      </c>
      <c r="BA72">
        <v>1</v>
      </c>
      <c r="BB72">
        <v>1</v>
      </c>
      <c r="BC72">
        <v>-1</v>
      </c>
      <c r="BD72" t="s">
        <v>38</v>
      </c>
      <c r="BE72" t="s">
        <v>38</v>
      </c>
      <c r="BF72" t="s">
        <v>38</v>
      </c>
      <c r="BG72" t="s">
        <v>61</v>
      </c>
      <c r="BH72">
        <f>IF(H72=AI72,1,0)</f>
        <v>1</v>
      </c>
      <c r="BI72">
        <f>IF(I72=AJ72,1,0)</f>
        <v>1</v>
      </c>
      <c r="BJ72">
        <f>IF(J72=AK72,1,0)</f>
        <v>1</v>
      </c>
      <c r="BK72">
        <f>IF(K72=AL72,1,0)</f>
        <v>1</v>
      </c>
      <c r="BL72">
        <f>IF(L72=AM72,1,0)</f>
        <v>1</v>
      </c>
      <c r="BM72">
        <f>IF(M72=AN72,1,0)</f>
        <v>1</v>
      </c>
      <c r="BN72">
        <f>IF(N72=AO72,1,0)</f>
        <v>0</v>
      </c>
      <c r="BO72">
        <f>IF(O72=AP72,1,0)</f>
        <v>0</v>
      </c>
      <c r="BP72">
        <f>IF(P72=AQ72,1,0)</f>
        <v>0</v>
      </c>
      <c r="BQ72">
        <f>IF(Q72=AR72,1,0)</f>
        <v>1</v>
      </c>
      <c r="BR72">
        <f>IF(R72=AS72,1,0)</f>
        <v>1</v>
      </c>
      <c r="BS72">
        <f>IF(S72=AT72,1,0)</f>
        <v>0</v>
      </c>
      <c r="BT72">
        <f>IF(T72=AU72,1,0)</f>
        <v>1</v>
      </c>
      <c r="BU72">
        <f>IF(U72=AV72,1,0)</f>
        <v>1</v>
      </c>
      <c r="BV72">
        <f>IF(V72=AW72,1,0)</f>
        <v>1</v>
      </c>
      <c r="BW72">
        <f>IF(W72=AX72,1,0)</f>
        <v>1</v>
      </c>
      <c r="BX72">
        <f>IF(X72=AY72,1,0)</f>
        <v>0</v>
      </c>
      <c r="BY72">
        <f>IF(Y72=AZ72,1,0)</f>
        <v>1</v>
      </c>
      <c r="BZ72">
        <f>IF(Z72=BA72,1,0)</f>
        <v>1</v>
      </c>
      <c r="CA72">
        <f>IF(AA72=BB72,1,0)</f>
        <v>1</v>
      </c>
      <c r="CB72">
        <f>IF(AB72=BC72,1,0)</f>
        <v>0</v>
      </c>
      <c r="CC72">
        <f t="shared" si="2"/>
        <v>15</v>
      </c>
    </row>
    <row r="73" spans="1:81" ht="12.75">
      <c r="A73" t="s">
        <v>97</v>
      </c>
      <c r="B73" s="1">
        <v>38289</v>
      </c>
      <c r="C73" s="2">
        <v>0.6075231481481481</v>
      </c>
      <c r="D73" t="s">
        <v>65</v>
      </c>
      <c r="E73">
        <v>19</v>
      </c>
      <c r="F73" t="s">
        <v>64</v>
      </c>
      <c r="G73">
        <v>12</v>
      </c>
      <c r="H73">
        <v>-1</v>
      </c>
      <c r="I73">
        <v>1</v>
      </c>
      <c r="J73">
        <v>-1</v>
      </c>
      <c r="K73">
        <v>1</v>
      </c>
      <c r="L73">
        <v>1</v>
      </c>
      <c r="M73">
        <v>-1</v>
      </c>
      <c r="N73">
        <v>-1</v>
      </c>
      <c r="O73">
        <v>-1</v>
      </c>
      <c r="P73">
        <v>1</v>
      </c>
      <c r="Q73">
        <v>-1</v>
      </c>
      <c r="R73">
        <v>-1</v>
      </c>
      <c r="S73">
        <v>-1</v>
      </c>
      <c r="T73">
        <v>-1</v>
      </c>
      <c r="U73">
        <v>1</v>
      </c>
      <c r="V73">
        <v>1</v>
      </c>
      <c r="W73">
        <v>1</v>
      </c>
      <c r="X73">
        <v>1</v>
      </c>
      <c r="Y73">
        <v>-1</v>
      </c>
      <c r="Z73">
        <v>1</v>
      </c>
      <c r="AA73">
        <v>1</v>
      </c>
      <c r="AB73">
        <v>1</v>
      </c>
      <c r="AC73" s="1">
        <v>38289</v>
      </c>
      <c r="AD73" s="2">
        <v>0.6268981481481481</v>
      </c>
      <c r="AE73" t="s">
        <v>65</v>
      </c>
      <c r="AF73">
        <v>19</v>
      </c>
      <c r="AG73" t="s">
        <v>64</v>
      </c>
      <c r="AH73">
        <v>12</v>
      </c>
      <c r="AI73">
        <v>-1</v>
      </c>
      <c r="AJ73">
        <v>1</v>
      </c>
      <c r="AK73">
        <v>-1</v>
      </c>
      <c r="AL73">
        <v>1</v>
      </c>
      <c r="AM73">
        <v>1</v>
      </c>
      <c r="AN73">
        <v>-1</v>
      </c>
      <c r="AO73">
        <v>-1</v>
      </c>
      <c r="AP73">
        <v>1</v>
      </c>
      <c r="AQ73">
        <v>1</v>
      </c>
      <c r="AR73">
        <v>-1</v>
      </c>
      <c r="AS73">
        <v>-1</v>
      </c>
      <c r="AT73">
        <v>1</v>
      </c>
      <c r="AU73">
        <v>-1</v>
      </c>
      <c r="AV73">
        <v>1</v>
      </c>
      <c r="AW73">
        <v>-1</v>
      </c>
      <c r="AX73">
        <v>1</v>
      </c>
      <c r="AY73">
        <v>1</v>
      </c>
      <c r="AZ73">
        <v>1</v>
      </c>
      <c r="BA73">
        <v>-1</v>
      </c>
      <c r="BB73">
        <v>1</v>
      </c>
      <c r="BC73">
        <v>-1</v>
      </c>
      <c r="BD73" t="s">
        <v>38</v>
      </c>
      <c r="BE73" t="s">
        <v>38</v>
      </c>
      <c r="BF73" t="s">
        <v>38</v>
      </c>
      <c r="BG73" t="s">
        <v>61</v>
      </c>
      <c r="BH73">
        <f>IF(H73=AI73,1,0)</f>
        <v>1</v>
      </c>
      <c r="BI73">
        <f>IF(I73=AJ73,1,0)</f>
        <v>1</v>
      </c>
      <c r="BJ73">
        <f>IF(J73=AK73,1,0)</f>
        <v>1</v>
      </c>
      <c r="BK73">
        <f>IF(K73=AL73,1,0)</f>
        <v>1</v>
      </c>
      <c r="BL73">
        <f>IF(L73=AM73,1,0)</f>
        <v>1</v>
      </c>
      <c r="BM73">
        <f>IF(M73=AN73,1,0)</f>
        <v>1</v>
      </c>
      <c r="BN73">
        <f>IF(N73=AO73,1,0)</f>
        <v>1</v>
      </c>
      <c r="BO73">
        <f>IF(O73=AP73,1,0)</f>
        <v>0</v>
      </c>
      <c r="BP73">
        <f>IF(P73=AQ73,1,0)</f>
        <v>1</v>
      </c>
      <c r="BQ73">
        <f>IF(Q73=AR73,1,0)</f>
        <v>1</v>
      </c>
      <c r="BR73">
        <f>IF(R73=AS73,1,0)</f>
        <v>1</v>
      </c>
      <c r="BS73">
        <f>IF(S73=AT73,1,0)</f>
        <v>0</v>
      </c>
      <c r="BT73">
        <f>IF(T73=AU73,1,0)</f>
        <v>1</v>
      </c>
      <c r="BU73">
        <f>IF(U73=AV73,1,0)</f>
        <v>1</v>
      </c>
      <c r="BV73">
        <f>IF(V73=AW73,1,0)</f>
        <v>0</v>
      </c>
      <c r="BW73">
        <f>IF(W73=AX73,1,0)</f>
        <v>1</v>
      </c>
      <c r="BX73">
        <f>IF(X73=AY73,1,0)</f>
        <v>1</v>
      </c>
      <c r="BY73">
        <f>IF(Y73=AZ73,1,0)</f>
        <v>0</v>
      </c>
      <c r="BZ73">
        <f>IF(Z73=BA73,1,0)</f>
        <v>0</v>
      </c>
      <c r="CA73">
        <f>IF(AA73=BB73,1,0)</f>
        <v>1</v>
      </c>
      <c r="CB73">
        <f>IF(AB73=BC73,1,0)</f>
        <v>0</v>
      </c>
      <c r="CC73">
        <f t="shared" si="2"/>
        <v>15</v>
      </c>
    </row>
    <row r="74" spans="1:81" ht="12.75">
      <c r="A74" t="s">
        <v>97</v>
      </c>
      <c r="B74" s="1">
        <v>38289</v>
      </c>
      <c r="C74" s="2">
        <v>0.6088078703703704</v>
      </c>
      <c r="D74" t="s">
        <v>65</v>
      </c>
      <c r="E74">
        <v>19</v>
      </c>
      <c r="F74" t="s">
        <v>64</v>
      </c>
      <c r="G74">
        <v>12</v>
      </c>
      <c r="H74">
        <v>1</v>
      </c>
      <c r="I74">
        <v>-1</v>
      </c>
      <c r="J74">
        <v>-1</v>
      </c>
      <c r="K74">
        <v>1</v>
      </c>
      <c r="L74">
        <v>-1</v>
      </c>
      <c r="M74">
        <v>1</v>
      </c>
      <c r="N74">
        <v>1</v>
      </c>
      <c r="O74">
        <v>1</v>
      </c>
      <c r="P74">
        <v>-1</v>
      </c>
      <c r="Q74">
        <v>1</v>
      </c>
      <c r="R74">
        <v>-1</v>
      </c>
      <c r="S74">
        <v>1</v>
      </c>
      <c r="T74">
        <v>-1</v>
      </c>
      <c r="U74">
        <v>1</v>
      </c>
      <c r="V74">
        <v>-1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 s="1">
        <v>38289</v>
      </c>
      <c r="AD74" s="2">
        <v>0.6265393518518518</v>
      </c>
      <c r="AE74" t="s">
        <v>65</v>
      </c>
      <c r="AF74">
        <v>19</v>
      </c>
      <c r="AG74" t="s">
        <v>64</v>
      </c>
      <c r="AH74">
        <v>12</v>
      </c>
      <c r="AI74">
        <v>1</v>
      </c>
      <c r="AJ74">
        <v>-1</v>
      </c>
      <c r="AK74">
        <v>-1</v>
      </c>
      <c r="AL74">
        <v>1</v>
      </c>
      <c r="AM74">
        <v>-1</v>
      </c>
      <c r="AN74">
        <v>-1</v>
      </c>
      <c r="AO74">
        <v>1</v>
      </c>
      <c r="AP74">
        <v>1</v>
      </c>
      <c r="AQ74">
        <v>-1</v>
      </c>
      <c r="AR74">
        <v>-1</v>
      </c>
      <c r="AS74">
        <v>-1</v>
      </c>
      <c r="AT74">
        <v>1</v>
      </c>
      <c r="AU74">
        <v>-1</v>
      </c>
      <c r="AV74">
        <v>-1</v>
      </c>
      <c r="AW74">
        <v>-1</v>
      </c>
      <c r="AX74">
        <v>1</v>
      </c>
      <c r="AY74">
        <v>1</v>
      </c>
      <c r="AZ74">
        <v>1</v>
      </c>
      <c r="BA74">
        <v>1</v>
      </c>
      <c r="BB74">
        <v>-1</v>
      </c>
      <c r="BC74">
        <v>-1</v>
      </c>
      <c r="BD74" t="s">
        <v>38</v>
      </c>
      <c r="BE74" t="s">
        <v>38</v>
      </c>
      <c r="BF74" t="s">
        <v>38</v>
      </c>
      <c r="BG74" t="s">
        <v>61</v>
      </c>
      <c r="BH74">
        <f>IF(H74=AI74,1,0)</f>
        <v>1</v>
      </c>
      <c r="BI74">
        <f>IF(I74=AJ74,1,0)</f>
        <v>1</v>
      </c>
      <c r="BJ74">
        <f>IF(J74=AK74,1,0)</f>
        <v>1</v>
      </c>
      <c r="BK74">
        <f>IF(K74=AL74,1,0)</f>
        <v>1</v>
      </c>
      <c r="BL74">
        <f>IF(L74=AM74,1,0)</f>
        <v>1</v>
      </c>
      <c r="BM74">
        <f>IF(M74=AN74,1,0)</f>
        <v>0</v>
      </c>
      <c r="BN74">
        <f>IF(N74=AO74,1,0)</f>
        <v>1</v>
      </c>
      <c r="BO74">
        <f>IF(O74=AP74,1,0)</f>
        <v>1</v>
      </c>
      <c r="BP74">
        <f>IF(P74=AQ74,1,0)</f>
        <v>1</v>
      </c>
      <c r="BQ74">
        <f>IF(Q74=AR74,1,0)</f>
        <v>0</v>
      </c>
      <c r="BR74">
        <f>IF(R74=AS74,1,0)</f>
        <v>1</v>
      </c>
      <c r="BS74">
        <f>IF(S74=AT74,1,0)</f>
        <v>1</v>
      </c>
      <c r="BT74">
        <f>IF(T74=AU74,1,0)</f>
        <v>1</v>
      </c>
      <c r="BU74">
        <f>IF(U74=AV74,1,0)</f>
        <v>0</v>
      </c>
      <c r="BV74">
        <f>IF(V74=AW74,1,0)</f>
        <v>1</v>
      </c>
      <c r="BW74">
        <f>IF(W74=AX74,1,0)</f>
        <v>1</v>
      </c>
      <c r="BX74">
        <f>IF(X74=AY74,1,0)</f>
        <v>1</v>
      </c>
      <c r="BY74">
        <f>IF(Y74=AZ74,1,0)</f>
        <v>1</v>
      </c>
      <c r="BZ74">
        <f>IF(Z74=BA74,1,0)</f>
        <v>1</v>
      </c>
      <c r="CA74">
        <f>IF(AA74=BB74,1,0)</f>
        <v>0</v>
      </c>
      <c r="CB74">
        <f>IF(AB74=BC74,1,0)</f>
        <v>0</v>
      </c>
      <c r="CC74">
        <f t="shared" si="2"/>
        <v>16</v>
      </c>
    </row>
    <row r="75" spans="1:81" ht="12.75">
      <c r="A75" t="s">
        <v>97</v>
      </c>
      <c r="B75" s="1">
        <v>38289</v>
      </c>
      <c r="C75" s="2">
        <v>0.6094097222222222</v>
      </c>
      <c r="D75" t="s">
        <v>99</v>
      </c>
      <c r="E75">
        <v>18</v>
      </c>
      <c r="F75" t="s">
        <v>64</v>
      </c>
      <c r="G75">
        <v>12</v>
      </c>
      <c r="H75">
        <v>1</v>
      </c>
      <c r="I75">
        <v>1</v>
      </c>
      <c r="J75" s="3">
        <v>1</v>
      </c>
      <c r="K75">
        <v>1</v>
      </c>
      <c r="L75">
        <v>1</v>
      </c>
      <c r="M75">
        <v>-1</v>
      </c>
      <c r="N75">
        <v>1</v>
      </c>
      <c r="O75">
        <v>-1</v>
      </c>
      <c r="P75">
        <v>-1</v>
      </c>
      <c r="Q75">
        <v>1</v>
      </c>
      <c r="R75">
        <v>1</v>
      </c>
      <c r="S75">
        <v>1</v>
      </c>
      <c r="T75">
        <v>1</v>
      </c>
      <c r="U75">
        <v>-1</v>
      </c>
      <c r="V75">
        <v>1</v>
      </c>
      <c r="W75">
        <v>1</v>
      </c>
      <c r="X75">
        <v>1</v>
      </c>
      <c r="Y75">
        <v>-1</v>
      </c>
      <c r="Z75">
        <v>1</v>
      </c>
      <c r="AA75">
        <v>1</v>
      </c>
      <c r="AB75">
        <v>1</v>
      </c>
      <c r="AC75" s="1">
        <v>38289</v>
      </c>
      <c r="AD75" s="2">
        <v>0.6222685185185185</v>
      </c>
      <c r="AE75" t="s">
        <v>99</v>
      </c>
      <c r="AF75">
        <v>18</v>
      </c>
      <c r="AG75" t="s">
        <v>64</v>
      </c>
      <c r="AH75">
        <v>12</v>
      </c>
      <c r="AI75">
        <v>-1</v>
      </c>
      <c r="AJ75">
        <v>-1</v>
      </c>
      <c r="AK75">
        <v>-1</v>
      </c>
      <c r="AL75">
        <v>1</v>
      </c>
      <c r="AM75">
        <v>-1</v>
      </c>
      <c r="AN75">
        <v>1</v>
      </c>
      <c r="AO75">
        <v>1</v>
      </c>
      <c r="AP75">
        <v>-1</v>
      </c>
      <c r="AQ75">
        <v>1</v>
      </c>
      <c r="AR75">
        <v>-1</v>
      </c>
      <c r="AS75">
        <v>1</v>
      </c>
      <c r="AT75">
        <v>1</v>
      </c>
      <c r="AU75">
        <v>-1</v>
      </c>
      <c r="AV75">
        <v>-1</v>
      </c>
      <c r="AW75">
        <v>1</v>
      </c>
      <c r="AX75">
        <v>1</v>
      </c>
      <c r="AY75">
        <v>1</v>
      </c>
      <c r="AZ75">
        <v>-1</v>
      </c>
      <c r="BA75">
        <v>1</v>
      </c>
      <c r="BB75">
        <v>1</v>
      </c>
      <c r="BC75">
        <v>1</v>
      </c>
      <c r="BD75" t="s">
        <v>38</v>
      </c>
      <c r="BE75" t="s">
        <v>38</v>
      </c>
      <c r="BF75" t="s">
        <v>38</v>
      </c>
      <c r="BG75" t="s">
        <v>61</v>
      </c>
      <c r="BH75">
        <f>IF(H75=AI75,1,0)</f>
        <v>0</v>
      </c>
      <c r="BI75">
        <f>IF(I75=AJ75,1,0)</f>
        <v>0</v>
      </c>
      <c r="BJ75">
        <f>IF(J75=AK75,1,0)</f>
        <v>0</v>
      </c>
      <c r="BK75">
        <f>IF(K75=AL75,1,0)</f>
        <v>1</v>
      </c>
      <c r="BL75">
        <f>IF(L75=AM75,1,0)</f>
        <v>0</v>
      </c>
      <c r="BM75">
        <f>IF(M75=AN75,1,0)</f>
        <v>0</v>
      </c>
      <c r="BN75">
        <f>IF(N75=AO75,1,0)</f>
        <v>1</v>
      </c>
      <c r="BO75">
        <f>IF(O75=AP75,1,0)</f>
        <v>1</v>
      </c>
      <c r="BP75">
        <f>IF(P75=AQ75,1,0)</f>
        <v>0</v>
      </c>
      <c r="BQ75">
        <f>IF(Q75=AR75,1,0)</f>
        <v>0</v>
      </c>
      <c r="BR75">
        <f>IF(R75=AS75,1,0)</f>
        <v>1</v>
      </c>
      <c r="BS75">
        <f>IF(S75=AT75,1,0)</f>
        <v>1</v>
      </c>
      <c r="BT75">
        <f>IF(T75=AU75,1,0)</f>
        <v>0</v>
      </c>
      <c r="BU75">
        <f>IF(U75=AV75,1,0)</f>
        <v>1</v>
      </c>
      <c r="BV75">
        <f>IF(V75=AW75,1,0)</f>
        <v>1</v>
      </c>
      <c r="BW75">
        <f>IF(W75=AX75,1,0)</f>
        <v>1</v>
      </c>
      <c r="BX75">
        <f>IF(X75=AY75,1,0)</f>
        <v>1</v>
      </c>
      <c r="BY75">
        <f>IF(Y75=AZ75,1,0)</f>
        <v>1</v>
      </c>
      <c r="BZ75">
        <f>IF(Z75=BA75,1,0)</f>
        <v>1</v>
      </c>
      <c r="CA75">
        <f>IF(AA75=BB75,1,0)</f>
        <v>1</v>
      </c>
      <c r="CB75">
        <f>IF(AB75=BC75,1,0)</f>
        <v>1</v>
      </c>
      <c r="CC75">
        <f t="shared" si="2"/>
        <v>13</v>
      </c>
    </row>
    <row r="76" spans="1:81" ht="12.75">
      <c r="A76" t="s">
        <v>97</v>
      </c>
      <c r="B76" s="1">
        <v>38289</v>
      </c>
      <c r="C76" s="2">
        <v>0.610011574074074</v>
      </c>
      <c r="D76" t="s">
        <v>65</v>
      </c>
      <c r="E76">
        <v>18</v>
      </c>
      <c r="F76" t="s">
        <v>64</v>
      </c>
      <c r="G76">
        <v>12</v>
      </c>
      <c r="H76">
        <v>1</v>
      </c>
      <c r="I76">
        <v>1</v>
      </c>
      <c r="J76">
        <v>-1</v>
      </c>
      <c r="K76">
        <v>1</v>
      </c>
      <c r="L76">
        <v>-1</v>
      </c>
      <c r="M76">
        <v>-1</v>
      </c>
      <c r="N76">
        <v>1</v>
      </c>
      <c r="O76">
        <v>1</v>
      </c>
      <c r="P76">
        <v>-1</v>
      </c>
      <c r="Q76">
        <v>-1</v>
      </c>
      <c r="R76">
        <v>-1</v>
      </c>
      <c r="S76">
        <v>1</v>
      </c>
      <c r="T76">
        <v>1</v>
      </c>
      <c r="U76">
        <v>-1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-1</v>
      </c>
      <c r="AC76" s="1">
        <v>38289</v>
      </c>
      <c r="AD76" s="2">
        <v>0.6260185185185185</v>
      </c>
      <c r="AE76" t="s">
        <v>99</v>
      </c>
      <c r="AF76">
        <v>18</v>
      </c>
      <c r="AG76" t="s">
        <v>64</v>
      </c>
      <c r="AH76">
        <v>12</v>
      </c>
      <c r="AI76">
        <v>1</v>
      </c>
      <c r="AJ76">
        <v>1</v>
      </c>
      <c r="AK76">
        <v>-1</v>
      </c>
      <c r="AL76">
        <v>1</v>
      </c>
      <c r="AM76">
        <v>-1</v>
      </c>
      <c r="AN76">
        <v>1</v>
      </c>
      <c r="AO76">
        <v>-1</v>
      </c>
      <c r="AP76">
        <v>1</v>
      </c>
      <c r="AQ76">
        <v>1</v>
      </c>
      <c r="AR76">
        <v>-1</v>
      </c>
      <c r="AS76">
        <v>-1</v>
      </c>
      <c r="AT76">
        <v>1</v>
      </c>
      <c r="AU76">
        <v>-1</v>
      </c>
      <c r="AV76">
        <v>-1</v>
      </c>
      <c r="AW76">
        <v>1</v>
      </c>
      <c r="AX76">
        <v>1</v>
      </c>
      <c r="AY76">
        <v>1</v>
      </c>
      <c r="AZ76">
        <v>1</v>
      </c>
      <c r="BA76">
        <v>1</v>
      </c>
      <c r="BB76">
        <v>1</v>
      </c>
      <c r="BC76">
        <v>-1</v>
      </c>
      <c r="BD76" t="s">
        <v>38</v>
      </c>
      <c r="BE76" t="s">
        <v>38</v>
      </c>
      <c r="BF76" t="s">
        <v>38</v>
      </c>
      <c r="BG76" t="s">
        <v>61</v>
      </c>
      <c r="BH76">
        <f>IF(H76=AI76,1,0)</f>
        <v>1</v>
      </c>
      <c r="BI76">
        <f>IF(I76=AJ76,1,0)</f>
        <v>1</v>
      </c>
      <c r="BJ76">
        <f>IF(J76=AK76,1,0)</f>
        <v>1</v>
      </c>
      <c r="BK76">
        <f>IF(K76=AL76,1,0)</f>
        <v>1</v>
      </c>
      <c r="BL76">
        <f>IF(L76=AM76,1,0)</f>
        <v>1</v>
      </c>
      <c r="BM76">
        <f>IF(M76=AN76,1,0)</f>
        <v>0</v>
      </c>
      <c r="BN76">
        <f>IF(N76=AO76,1,0)</f>
        <v>0</v>
      </c>
      <c r="BO76">
        <f>IF(O76=AP76,1,0)</f>
        <v>1</v>
      </c>
      <c r="BP76">
        <f>IF(P76=AQ76,1,0)</f>
        <v>0</v>
      </c>
      <c r="BQ76">
        <f>IF(Q76=AR76,1,0)</f>
        <v>1</v>
      </c>
      <c r="BR76">
        <f>IF(R76=AS76,1,0)</f>
        <v>1</v>
      </c>
      <c r="BS76">
        <f>IF(S76=AT76,1,0)</f>
        <v>1</v>
      </c>
      <c r="BT76">
        <f>IF(T76=AU76,1,0)</f>
        <v>0</v>
      </c>
      <c r="BU76">
        <f>IF(U76=AV76,1,0)</f>
        <v>1</v>
      </c>
      <c r="BV76">
        <f>IF(V76=AW76,1,0)</f>
        <v>1</v>
      </c>
      <c r="BW76">
        <f>IF(W76=AX76,1,0)</f>
        <v>1</v>
      </c>
      <c r="BX76">
        <f>IF(X76=AY76,1,0)</f>
        <v>1</v>
      </c>
      <c r="BY76">
        <f>IF(Y76=AZ76,1,0)</f>
        <v>1</v>
      </c>
      <c r="BZ76">
        <f>IF(Z76=BA76,1,0)</f>
        <v>1</v>
      </c>
      <c r="CA76">
        <f>IF(AA76=BB76,1,0)</f>
        <v>1</v>
      </c>
      <c r="CB76">
        <f>IF(AB76=BC76,1,0)</f>
        <v>1</v>
      </c>
      <c r="CC76">
        <f t="shared" si="2"/>
        <v>17</v>
      </c>
    </row>
    <row r="77" spans="1:81" ht="12.75">
      <c r="A77" t="s">
        <v>97</v>
      </c>
      <c r="B77" s="1">
        <v>38289</v>
      </c>
      <c r="C77" s="2">
        <v>0.6148032407407408</v>
      </c>
      <c r="D77" t="s">
        <v>65</v>
      </c>
      <c r="E77">
        <v>19</v>
      </c>
      <c r="F77" t="s">
        <v>64</v>
      </c>
      <c r="G77">
        <v>12</v>
      </c>
      <c r="H77">
        <v>-1</v>
      </c>
      <c r="I77">
        <v>-1</v>
      </c>
      <c r="J77">
        <v>-1</v>
      </c>
      <c r="K77">
        <v>1</v>
      </c>
      <c r="L77">
        <v>-1</v>
      </c>
      <c r="M77">
        <v>-1</v>
      </c>
      <c r="N77">
        <v>1</v>
      </c>
      <c r="O77">
        <v>-1</v>
      </c>
      <c r="P77">
        <v>-1</v>
      </c>
      <c r="Q77">
        <v>1</v>
      </c>
      <c r="R77">
        <v>-1</v>
      </c>
      <c r="S77">
        <v>1</v>
      </c>
      <c r="T77">
        <v>1</v>
      </c>
      <c r="U77">
        <v>-1</v>
      </c>
      <c r="V77">
        <v>1</v>
      </c>
      <c r="W77">
        <v>1</v>
      </c>
      <c r="X77">
        <v>-1</v>
      </c>
      <c r="Y77">
        <v>1</v>
      </c>
      <c r="Z77">
        <v>1</v>
      </c>
      <c r="AA77">
        <v>-1</v>
      </c>
      <c r="AB77">
        <v>1</v>
      </c>
      <c r="AC77" s="1">
        <v>38289</v>
      </c>
      <c r="AD77" s="2">
        <v>0.6271527777777778</v>
      </c>
      <c r="AE77" t="s">
        <v>65</v>
      </c>
      <c r="AF77">
        <v>19</v>
      </c>
      <c r="AG77" t="s">
        <v>64</v>
      </c>
      <c r="AH77">
        <v>12</v>
      </c>
      <c r="AI77">
        <v>1</v>
      </c>
      <c r="AJ77">
        <v>-1</v>
      </c>
      <c r="AK77">
        <v>-1</v>
      </c>
      <c r="AL77">
        <v>1</v>
      </c>
      <c r="AM77">
        <v>-1</v>
      </c>
      <c r="AN77">
        <v>-1</v>
      </c>
      <c r="AO77">
        <v>1</v>
      </c>
      <c r="AP77">
        <v>-1</v>
      </c>
      <c r="AQ77">
        <v>-1</v>
      </c>
      <c r="AR77">
        <v>1</v>
      </c>
      <c r="AS77">
        <v>-1</v>
      </c>
      <c r="AT77">
        <v>1</v>
      </c>
      <c r="AU77">
        <v>-1</v>
      </c>
      <c r="AV77">
        <v>1</v>
      </c>
      <c r="AW77">
        <v>1</v>
      </c>
      <c r="AX77">
        <v>1</v>
      </c>
      <c r="AY77">
        <v>1</v>
      </c>
      <c r="AZ77">
        <v>1</v>
      </c>
      <c r="BA77">
        <v>-1</v>
      </c>
      <c r="BB77">
        <v>1</v>
      </c>
      <c r="BC77">
        <v>1</v>
      </c>
      <c r="BD77" t="s">
        <v>38</v>
      </c>
      <c r="BE77" t="s">
        <v>38</v>
      </c>
      <c r="BF77" t="s">
        <v>38</v>
      </c>
      <c r="BG77" t="s">
        <v>61</v>
      </c>
      <c r="BH77">
        <f>IF(H77=AI77,1,0)</f>
        <v>0</v>
      </c>
      <c r="BI77">
        <f>IF(I77=AJ77,1,0)</f>
        <v>1</v>
      </c>
      <c r="BJ77">
        <f>IF(J77=AK77,1,0)</f>
        <v>1</v>
      </c>
      <c r="BK77">
        <f>IF(K77=AL77,1,0)</f>
        <v>1</v>
      </c>
      <c r="BL77">
        <f>IF(L77=AM77,1,0)</f>
        <v>1</v>
      </c>
      <c r="BM77">
        <f>IF(M77=AN77,1,0)</f>
        <v>1</v>
      </c>
      <c r="BN77">
        <f>IF(N77=AO77,1,0)</f>
        <v>1</v>
      </c>
      <c r="BO77">
        <f>IF(O77=AP77,1,0)</f>
        <v>1</v>
      </c>
      <c r="BP77">
        <f>IF(P77=AQ77,1,0)</f>
        <v>1</v>
      </c>
      <c r="BQ77">
        <f>IF(Q77=AR77,1,0)</f>
        <v>1</v>
      </c>
      <c r="BR77">
        <f>IF(R77=AS77,1,0)</f>
        <v>1</v>
      </c>
      <c r="BS77">
        <f>IF(S77=AT77,1,0)</f>
        <v>1</v>
      </c>
      <c r="BT77">
        <f>IF(T77=AU77,1,0)</f>
        <v>0</v>
      </c>
      <c r="BU77">
        <f>IF(U77=AV77,1,0)</f>
        <v>0</v>
      </c>
      <c r="BV77">
        <f>IF(V77=AW77,1,0)</f>
        <v>1</v>
      </c>
      <c r="BW77">
        <f>IF(W77=AX77,1,0)</f>
        <v>1</v>
      </c>
      <c r="BX77">
        <f>IF(X77=AY77,1,0)</f>
        <v>0</v>
      </c>
      <c r="BY77">
        <f>IF(Y77=AZ77,1,0)</f>
        <v>1</v>
      </c>
      <c r="BZ77">
        <f>IF(Z77=BA77,1,0)</f>
        <v>0</v>
      </c>
      <c r="CA77">
        <f>IF(AA77=BB77,1,0)</f>
        <v>0</v>
      </c>
      <c r="CB77">
        <f>IF(AB77=BC77,1,0)</f>
        <v>1</v>
      </c>
      <c r="CC77">
        <f aca="true" t="shared" si="3" ref="CC77:CC118">SUM(BH77:CB77)</f>
        <v>15</v>
      </c>
    </row>
    <row r="78" spans="1:81" ht="12.75">
      <c r="A78" t="s">
        <v>97</v>
      </c>
      <c r="B78" s="1">
        <v>38298</v>
      </c>
      <c r="C78" s="2">
        <v>0.9640856481481482</v>
      </c>
      <c r="D78" t="s">
        <v>65</v>
      </c>
      <c r="E78">
        <v>18</v>
      </c>
      <c r="F78" t="s">
        <v>66</v>
      </c>
      <c r="G78">
        <v>12</v>
      </c>
      <c r="H78">
        <v>1</v>
      </c>
      <c r="I78">
        <v>1</v>
      </c>
      <c r="J78">
        <v>-1</v>
      </c>
      <c r="K78">
        <v>1</v>
      </c>
      <c r="L78">
        <v>-1</v>
      </c>
      <c r="M78">
        <v>1</v>
      </c>
      <c r="N78">
        <v>1</v>
      </c>
      <c r="O78">
        <v>1</v>
      </c>
      <c r="P78">
        <v>-1</v>
      </c>
      <c r="Q78">
        <v>1</v>
      </c>
      <c r="R78">
        <v>-1</v>
      </c>
      <c r="S78">
        <v>1</v>
      </c>
      <c r="T78">
        <v>-1</v>
      </c>
      <c r="U78">
        <v>1</v>
      </c>
      <c r="V78">
        <v>1</v>
      </c>
      <c r="W78">
        <v>1</v>
      </c>
      <c r="X78">
        <v>1</v>
      </c>
      <c r="Y78">
        <v>1</v>
      </c>
      <c r="Z78">
        <v>-1</v>
      </c>
      <c r="AA78">
        <v>1</v>
      </c>
      <c r="AB78">
        <v>1</v>
      </c>
      <c r="AC78" s="1">
        <v>38298</v>
      </c>
      <c r="AD78" s="2">
        <v>0.9806134259259259</v>
      </c>
      <c r="AE78" t="s">
        <v>65</v>
      </c>
      <c r="AF78">
        <v>18</v>
      </c>
      <c r="AG78" t="s">
        <v>66</v>
      </c>
      <c r="AH78">
        <v>12</v>
      </c>
      <c r="AI78">
        <v>1</v>
      </c>
      <c r="AJ78">
        <v>1</v>
      </c>
      <c r="AK78">
        <v>-1</v>
      </c>
      <c r="AL78">
        <v>1</v>
      </c>
      <c r="AM78">
        <v>-1</v>
      </c>
      <c r="AN78">
        <v>-1</v>
      </c>
      <c r="AO78">
        <v>1</v>
      </c>
      <c r="AP78">
        <v>1</v>
      </c>
      <c r="AQ78">
        <v>1</v>
      </c>
      <c r="AR78">
        <v>-1</v>
      </c>
      <c r="AS78">
        <v>-1</v>
      </c>
      <c r="AT78">
        <v>1</v>
      </c>
      <c r="AU78">
        <v>1</v>
      </c>
      <c r="AV78">
        <v>1</v>
      </c>
      <c r="AW78">
        <v>-1</v>
      </c>
      <c r="AX78">
        <v>-1</v>
      </c>
      <c r="AY78">
        <v>1</v>
      </c>
      <c r="AZ78">
        <v>1</v>
      </c>
      <c r="BA78">
        <v>1</v>
      </c>
      <c r="BB78">
        <v>1</v>
      </c>
      <c r="BC78">
        <v>1</v>
      </c>
      <c r="BD78" t="s">
        <v>38</v>
      </c>
      <c r="BE78" t="s">
        <v>38</v>
      </c>
      <c r="BF78" t="s">
        <v>38</v>
      </c>
      <c r="BG78" t="s">
        <v>63</v>
      </c>
      <c r="BH78">
        <f>IF(H78=AI78,1,0)</f>
        <v>1</v>
      </c>
      <c r="BI78">
        <f>IF(I78=AJ78,1,0)</f>
        <v>1</v>
      </c>
      <c r="BJ78">
        <f>IF(J78=AK78,1,0)</f>
        <v>1</v>
      </c>
      <c r="BK78">
        <f>IF(K78=AL78,1,0)</f>
        <v>1</v>
      </c>
      <c r="BL78">
        <f>IF(L78=AM78,1,0)</f>
        <v>1</v>
      </c>
      <c r="BM78">
        <f>IF(M78=AN78,1,0)</f>
        <v>0</v>
      </c>
      <c r="BN78">
        <f>IF(N78=AO78,1,0)</f>
        <v>1</v>
      </c>
      <c r="BO78">
        <f>IF(O78=AP78,1,0)</f>
        <v>1</v>
      </c>
      <c r="BP78">
        <f>IF(P78=AQ78,1,0)</f>
        <v>0</v>
      </c>
      <c r="BQ78">
        <f>IF(Q78=AR78,1,0)</f>
        <v>0</v>
      </c>
      <c r="BR78">
        <f>IF(R78=AS78,1,0)</f>
        <v>1</v>
      </c>
      <c r="BS78">
        <f>IF(S78=AT78,1,0)</f>
        <v>1</v>
      </c>
      <c r="BT78">
        <f>IF(T78=AU78,1,0)</f>
        <v>0</v>
      </c>
      <c r="BU78">
        <f>IF(U78=AV78,1,0)</f>
        <v>1</v>
      </c>
      <c r="BV78">
        <f>IF(V78=AW78,1,0)</f>
        <v>0</v>
      </c>
      <c r="BW78">
        <f>IF(W78=AX78,1,0)</f>
        <v>0</v>
      </c>
      <c r="BX78">
        <f>IF(X78=AY78,1,0)</f>
        <v>1</v>
      </c>
      <c r="BY78">
        <f>IF(Y78=AZ78,1,0)</f>
        <v>1</v>
      </c>
      <c r="BZ78">
        <f>IF(Z78=BA78,1,0)</f>
        <v>0</v>
      </c>
      <c r="CA78">
        <f>IF(AA78=BB78,1,0)</f>
        <v>1</v>
      </c>
      <c r="CB78">
        <f>IF(AB78=BC78,1,0)</f>
        <v>1</v>
      </c>
      <c r="CC78">
        <f t="shared" si="3"/>
        <v>14</v>
      </c>
    </row>
    <row r="79" spans="1:81" ht="12.75">
      <c r="A79" t="s">
        <v>97</v>
      </c>
      <c r="B79" s="1">
        <v>38298</v>
      </c>
      <c r="C79" s="2">
        <v>0.5606018518518519</v>
      </c>
      <c r="D79" t="s">
        <v>109</v>
      </c>
      <c r="E79">
        <v>43</v>
      </c>
      <c r="F79" t="s">
        <v>64</v>
      </c>
      <c r="G79">
        <v>16</v>
      </c>
      <c r="H79">
        <v>-1</v>
      </c>
      <c r="I79">
        <v>-1</v>
      </c>
      <c r="J79">
        <v>-1</v>
      </c>
      <c r="K79">
        <v>1</v>
      </c>
      <c r="L79">
        <v>-1</v>
      </c>
      <c r="M79">
        <v>-1</v>
      </c>
      <c r="N79">
        <v>-1</v>
      </c>
      <c r="O79">
        <v>-1</v>
      </c>
      <c r="P79">
        <v>-1</v>
      </c>
      <c r="Q79">
        <v>-1</v>
      </c>
      <c r="R79">
        <v>-1</v>
      </c>
      <c r="S79">
        <v>-1</v>
      </c>
      <c r="T79">
        <v>1</v>
      </c>
      <c r="U79">
        <v>-1</v>
      </c>
      <c r="V79">
        <v>1</v>
      </c>
      <c r="W79">
        <v>-1</v>
      </c>
      <c r="X79">
        <v>-1</v>
      </c>
      <c r="Y79">
        <v>-1</v>
      </c>
      <c r="Z79">
        <v>-1</v>
      </c>
      <c r="AA79">
        <v>-1</v>
      </c>
      <c r="AB79">
        <v>-1</v>
      </c>
      <c r="AC79" s="1">
        <v>38298</v>
      </c>
      <c r="AD79" s="2">
        <v>0.5812152777777778</v>
      </c>
      <c r="AE79" t="s">
        <v>109</v>
      </c>
      <c r="AF79">
        <v>43</v>
      </c>
      <c r="AG79" t="s">
        <v>64</v>
      </c>
      <c r="AH79">
        <v>16</v>
      </c>
      <c r="AI79">
        <v>-1</v>
      </c>
      <c r="AJ79">
        <v>-1</v>
      </c>
      <c r="AK79">
        <v>-1</v>
      </c>
      <c r="AL79">
        <v>1</v>
      </c>
      <c r="AM79">
        <v>1</v>
      </c>
      <c r="AN79">
        <v>-1</v>
      </c>
      <c r="AO79">
        <v>-1</v>
      </c>
      <c r="AP79">
        <v>-1</v>
      </c>
      <c r="AQ79">
        <v>1</v>
      </c>
      <c r="AR79">
        <v>-1</v>
      </c>
      <c r="AS79">
        <v>-1</v>
      </c>
      <c r="AT79">
        <v>1</v>
      </c>
      <c r="AU79">
        <v>1</v>
      </c>
      <c r="AV79">
        <v>-1</v>
      </c>
      <c r="AW79">
        <v>1</v>
      </c>
      <c r="AX79">
        <v>-1</v>
      </c>
      <c r="AY79">
        <v>1</v>
      </c>
      <c r="AZ79">
        <v>-1</v>
      </c>
      <c r="BA79">
        <v>1</v>
      </c>
      <c r="BB79">
        <v>-1</v>
      </c>
      <c r="BC79">
        <v>-1</v>
      </c>
      <c r="BD79" t="s">
        <v>38</v>
      </c>
      <c r="BE79" t="s">
        <v>38</v>
      </c>
      <c r="BF79" t="s">
        <v>38</v>
      </c>
      <c r="BG79" t="s">
        <v>62</v>
      </c>
      <c r="BH79">
        <f>IF(H79=AI79,1,0)</f>
        <v>1</v>
      </c>
      <c r="BI79">
        <f>IF(I79=AJ79,1,0)</f>
        <v>1</v>
      </c>
      <c r="BJ79">
        <f>IF(J79=AK79,1,0)</f>
        <v>1</v>
      </c>
      <c r="BK79">
        <f>IF(K79=AL79,1,0)</f>
        <v>1</v>
      </c>
      <c r="BL79">
        <f>IF(L79=AM79,1,0)</f>
        <v>0</v>
      </c>
      <c r="BM79">
        <f>IF(M79=AN79,1,0)</f>
        <v>1</v>
      </c>
      <c r="BN79">
        <f>IF(N79=AO79,1,0)</f>
        <v>1</v>
      </c>
      <c r="BO79">
        <f>IF(O79=AP79,1,0)</f>
        <v>1</v>
      </c>
      <c r="BP79">
        <f>IF(P79=AQ79,1,0)</f>
        <v>0</v>
      </c>
      <c r="BQ79">
        <f>IF(Q79=AR79,1,0)</f>
        <v>1</v>
      </c>
      <c r="BR79">
        <f>IF(R79=AS79,1,0)</f>
        <v>1</v>
      </c>
      <c r="BS79">
        <f>IF(S79=AT79,1,0)</f>
        <v>0</v>
      </c>
      <c r="BT79">
        <f>IF(T79=AU79,1,0)</f>
        <v>1</v>
      </c>
      <c r="BU79">
        <f>IF(U79=AV79,1,0)</f>
        <v>1</v>
      </c>
      <c r="BV79">
        <f>IF(V79=AW79,1,0)</f>
        <v>1</v>
      </c>
      <c r="BW79">
        <f>IF(W79=AX79,1,0)</f>
        <v>1</v>
      </c>
      <c r="BX79">
        <f>IF(X79=AY79,1,0)</f>
        <v>0</v>
      </c>
      <c r="BY79">
        <f>IF(Y79=AZ79,1,0)</f>
        <v>1</v>
      </c>
      <c r="BZ79">
        <f>IF(Z79=BA79,1,0)</f>
        <v>0</v>
      </c>
      <c r="CA79">
        <f>IF(AA79=BB79,1,0)</f>
        <v>1</v>
      </c>
      <c r="CB79">
        <f>IF(AB79=BC79,1,0)</f>
        <v>1</v>
      </c>
      <c r="CC79">
        <f t="shared" si="3"/>
        <v>16</v>
      </c>
    </row>
    <row r="80" spans="1:81" ht="12.75">
      <c r="A80" t="s">
        <v>97</v>
      </c>
      <c r="B80" s="1">
        <v>38300</v>
      </c>
      <c r="C80" s="2">
        <v>0.7157754629629629</v>
      </c>
      <c r="D80" t="s">
        <v>99</v>
      </c>
      <c r="E80">
        <v>18</v>
      </c>
      <c r="F80" t="s">
        <v>66</v>
      </c>
      <c r="G80">
        <v>12</v>
      </c>
      <c r="H80">
        <v>-1</v>
      </c>
      <c r="I80">
        <v>-1</v>
      </c>
      <c r="J80">
        <v>-1</v>
      </c>
      <c r="K80">
        <v>1</v>
      </c>
      <c r="L80">
        <v>-1</v>
      </c>
      <c r="M80">
        <v>-1</v>
      </c>
      <c r="N80">
        <v>1</v>
      </c>
      <c r="O80">
        <v>-1</v>
      </c>
      <c r="P80">
        <v>1</v>
      </c>
      <c r="Q80">
        <v>-1</v>
      </c>
      <c r="R80">
        <v>-1</v>
      </c>
      <c r="S80">
        <v>-1</v>
      </c>
      <c r="T80">
        <v>1</v>
      </c>
      <c r="U80">
        <v>-1</v>
      </c>
      <c r="V80">
        <v>-1</v>
      </c>
      <c r="W80">
        <v>-1</v>
      </c>
      <c r="X80">
        <v>-1</v>
      </c>
      <c r="Y80">
        <v>-1</v>
      </c>
      <c r="Z80">
        <v>-1</v>
      </c>
      <c r="AA80">
        <v>-1</v>
      </c>
      <c r="AB80">
        <v>-1</v>
      </c>
      <c r="AC80" s="1">
        <v>38300</v>
      </c>
      <c r="AD80" s="2">
        <v>0.7341435185185184</v>
      </c>
      <c r="AE80" t="s">
        <v>99</v>
      </c>
      <c r="AF80">
        <v>18</v>
      </c>
      <c r="AG80" t="s">
        <v>66</v>
      </c>
      <c r="AH80">
        <v>12</v>
      </c>
      <c r="AI80">
        <v>-1</v>
      </c>
      <c r="AJ80">
        <v>-1</v>
      </c>
      <c r="AK80">
        <v>-1</v>
      </c>
      <c r="AL80" s="3">
        <v>-1</v>
      </c>
      <c r="AM80">
        <v>-1</v>
      </c>
      <c r="AN80">
        <v>-1</v>
      </c>
      <c r="AO80">
        <v>-1</v>
      </c>
      <c r="AP80">
        <v>-1</v>
      </c>
      <c r="AQ80">
        <v>-1</v>
      </c>
      <c r="AR80">
        <v>-1</v>
      </c>
      <c r="AS80">
        <v>-1</v>
      </c>
      <c r="AT80">
        <v>-1</v>
      </c>
      <c r="AU80">
        <v>1</v>
      </c>
      <c r="AV80">
        <v>-1</v>
      </c>
      <c r="AW80">
        <v>-1</v>
      </c>
      <c r="AX80">
        <v>-1</v>
      </c>
      <c r="AY80">
        <v>-1</v>
      </c>
      <c r="AZ80">
        <v>-1</v>
      </c>
      <c r="BA80">
        <v>-1</v>
      </c>
      <c r="BB80">
        <v>-1</v>
      </c>
      <c r="BC80">
        <v>-1</v>
      </c>
      <c r="BD80" t="s">
        <v>38</v>
      </c>
      <c r="BE80" t="s">
        <v>38</v>
      </c>
      <c r="BF80" t="s">
        <v>38</v>
      </c>
      <c r="BG80" t="s">
        <v>63</v>
      </c>
      <c r="BH80">
        <f>IF(H80=AI80,1,0)</f>
        <v>1</v>
      </c>
      <c r="BI80">
        <f>IF(I80=AJ80,1,0)</f>
        <v>1</v>
      </c>
      <c r="BJ80">
        <f>IF(J80=AK80,1,0)</f>
        <v>1</v>
      </c>
      <c r="BK80">
        <f>IF(K80=AL80,1,0)</f>
        <v>0</v>
      </c>
      <c r="BL80">
        <f>IF(L80=AM80,1,0)</f>
        <v>1</v>
      </c>
      <c r="BM80">
        <f>IF(M80=AN80,1,0)</f>
        <v>1</v>
      </c>
      <c r="BN80">
        <f>IF(N80=AO80,1,0)</f>
        <v>0</v>
      </c>
      <c r="BO80">
        <f>IF(O80=AP80,1,0)</f>
        <v>1</v>
      </c>
      <c r="BP80">
        <f>IF(P80=AQ80,1,0)</f>
        <v>0</v>
      </c>
      <c r="BQ80">
        <f>IF(Q80=AR80,1,0)</f>
        <v>1</v>
      </c>
      <c r="BR80">
        <f>IF(R80=AS80,1,0)</f>
        <v>1</v>
      </c>
      <c r="BS80">
        <f>IF(S80=AT80,1,0)</f>
        <v>1</v>
      </c>
      <c r="BT80">
        <f>IF(T80=AU80,1,0)</f>
        <v>1</v>
      </c>
      <c r="BU80">
        <f>IF(U80=AV80,1,0)</f>
        <v>1</v>
      </c>
      <c r="BV80">
        <f>IF(V80=AW80,1,0)</f>
        <v>1</v>
      </c>
      <c r="BW80">
        <f>IF(W80=AX80,1,0)</f>
        <v>1</v>
      </c>
      <c r="BX80">
        <f>IF(X80=AY80,1,0)</f>
        <v>1</v>
      </c>
      <c r="BY80">
        <f>IF(Y80=AZ80,1,0)</f>
        <v>1</v>
      </c>
      <c r="BZ80">
        <f>IF(Z80=BA80,1,0)</f>
        <v>1</v>
      </c>
      <c r="CA80">
        <f>IF(AA80=BB80,1,0)</f>
        <v>1</v>
      </c>
      <c r="CB80">
        <f>IF(AB80=BC80,1,0)</f>
        <v>1</v>
      </c>
      <c r="CC80">
        <f t="shared" si="3"/>
        <v>18</v>
      </c>
    </row>
    <row r="81" spans="1:81" ht="12.75">
      <c r="A81" t="s">
        <v>97</v>
      </c>
      <c r="B81" s="1">
        <v>38296</v>
      </c>
      <c r="C81" s="2">
        <v>0.5217708333333334</v>
      </c>
      <c r="D81" t="s">
        <v>99</v>
      </c>
      <c r="E81">
        <v>18</v>
      </c>
      <c r="F81" t="s">
        <v>64</v>
      </c>
      <c r="G81">
        <v>12</v>
      </c>
      <c r="H81">
        <v>-1</v>
      </c>
      <c r="I81">
        <v>-1</v>
      </c>
      <c r="J81">
        <v>-1</v>
      </c>
      <c r="K81">
        <v>1</v>
      </c>
      <c r="L81">
        <v>1</v>
      </c>
      <c r="M81">
        <v>-1</v>
      </c>
      <c r="N81">
        <v>1</v>
      </c>
      <c r="O81">
        <v>-1</v>
      </c>
      <c r="P81">
        <v>1</v>
      </c>
      <c r="Q81">
        <v>-1</v>
      </c>
      <c r="R81">
        <v>1</v>
      </c>
      <c r="S81">
        <v>-1</v>
      </c>
      <c r="T81">
        <v>1</v>
      </c>
      <c r="U81">
        <v>1</v>
      </c>
      <c r="V81">
        <v>1</v>
      </c>
      <c r="W81">
        <v>1</v>
      </c>
      <c r="X81">
        <v>1</v>
      </c>
      <c r="Y81">
        <v>-1</v>
      </c>
      <c r="Z81">
        <v>1</v>
      </c>
      <c r="AA81">
        <v>-1</v>
      </c>
      <c r="AB81">
        <v>-1</v>
      </c>
      <c r="AC81" s="1">
        <v>38296</v>
      </c>
      <c r="AD81" s="2">
        <v>0.5528472222222222</v>
      </c>
      <c r="AE81" t="s">
        <v>99</v>
      </c>
      <c r="AF81">
        <v>18</v>
      </c>
      <c r="AG81" t="s">
        <v>64</v>
      </c>
      <c r="AH81">
        <v>12</v>
      </c>
      <c r="AI81">
        <v>1</v>
      </c>
      <c r="AJ81">
        <v>-1</v>
      </c>
      <c r="AK81">
        <v>-1</v>
      </c>
      <c r="AL81">
        <v>1</v>
      </c>
      <c r="AM81">
        <v>-1</v>
      </c>
      <c r="AN81">
        <v>-1</v>
      </c>
      <c r="AO81">
        <v>1</v>
      </c>
      <c r="AP81">
        <v>1</v>
      </c>
      <c r="AQ81">
        <v>-1</v>
      </c>
      <c r="AR81">
        <v>-1</v>
      </c>
      <c r="AS81">
        <v>1</v>
      </c>
      <c r="AT81">
        <v>1</v>
      </c>
      <c r="AU81">
        <v>1</v>
      </c>
      <c r="AV81">
        <v>-1</v>
      </c>
      <c r="AW81">
        <v>1</v>
      </c>
      <c r="AX81">
        <v>1</v>
      </c>
      <c r="AY81">
        <v>1</v>
      </c>
      <c r="AZ81">
        <v>-1</v>
      </c>
      <c r="BA81">
        <v>1</v>
      </c>
      <c r="BB81">
        <v>1</v>
      </c>
      <c r="BC81">
        <v>1</v>
      </c>
      <c r="BD81" t="s">
        <v>38</v>
      </c>
      <c r="BE81" t="s">
        <v>38</v>
      </c>
      <c r="BF81" t="s">
        <v>38</v>
      </c>
      <c r="BG81" t="s">
        <v>63</v>
      </c>
      <c r="BH81">
        <f>IF(H81=AI81,1,0)</f>
        <v>0</v>
      </c>
      <c r="BI81">
        <f>IF(I81=AJ81,1,0)</f>
        <v>1</v>
      </c>
      <c r="BJ81">
        <f>IF(J81=AK81,1,0)</f>
        <v>1</v>
      </c>
      <c r="BK81">
        <f>IF(K81=AL81,1,0)</f>
        <v>1</v>
      </c>
      <c r="BL81">
        <f>IF(L81=AM81,1,0)</f>
        <v>0</v>
      </c>
      <c r="BM81">
        <f>IF(M81=AN81,1,0)</f>
        <v>1</v>
      </c>
      <c r="BN81">
        <f>IF(N81=AO81,1,0)</f>
        <v>1</v>
      </c>
      <c r="BO81">
        <f>IF(O81=AP81,1,0)</f>
        <v>0</v>
      </c>
      <c r="BP81">
        <f>IF(P81=AQ81,1,0)</f>
        <v>0</v>
      </c>
      <c r="BQ81">
        <f>IF(Q81=AR81,1,0)</f>
        <v>1</v>
      </c>
      <c r="BR81">
        <f>IF(R81=AS81,1,0)</f>
        <v>1</v>
      </c>
      <c r="BS81">
        <f>IF(S81=AT81,1,0)</f>
        <v>0</v>
      </c>
      <c r="BT81">
        <f>IF(T81=AU81,1,0)</f>
        <v>1</v>
      </c>
      <c r="BU81">
        <f>IF(U81=AV81,1,0)</f>
        <v>0</v>
      </c>
      <c r="BV81">
        <f>IF(V81=AW81,1,0)</f>
        <v>1</v>
      </c>
      <c r="BW81">
        <f>IF(W81=AX81,1,0)</f>
        <v>1</v>
      </c>
      <c r="BX81">
        <f>IF(X81=AY81,1,0)</f>
        <v>1</v>
      </c>
      <c r="BY81">
        <f>IF(Y81=AZ81,1,0)</f>
        <v>1</v>
      </c>
      <c r="BZ81">
        <f>IF(Z81=BA81,1,0)</f>
        <v>1</v>
      </c>
      <c r="CA81">
        <f>IF(AA81=BB81,1,0)</f>
        <v>0</v>
      </c>
      <c r="CB81">
        <f>IF(AB81=BC81,1,0)</f>
        <v>0</v>
      </c>
      <c r="CC81">
        <f t="shared" si="3"/>
        <v>13</v>
      </c>
    </row>
    <row r="82" spans="1:81" ht="12.75">
      <c r="A82" t="s">
        <v>97</v>
      </c>
      <c r="B82" s="1">
        <v>38300</v>
      </c>
      <c r="C82" s="2">
        <v>0.4570949074074074</v>
      </c>
      <c r="D82" t="s">
        <v>65</v>
      </c>
      <c r="E82">
        <v>18</v>
      </c>
      <c r="F82" t="s">
        <v>64</v>
      </c>
      <c r="G82">
        <v>12</v>
      </c>
      <c r="H82">
        <v>-1</v>
      </c>
      <c r="I82">
        <v>-1</v>
      </c>
      <c r="J82">
        <v>-1</v>
      </c>
      <c r="K82">
        <v>1</v>
      </c>
      <c r="L82">
        <v>-1</v>
      </c>
      <c r="M82">
        <v>-1</v>
      </c>
      <c r="N82">
        <v>-1</v>
      </c>
      <c r="O82">
        <v>-1</v>
      </c>
      <c r="P82">
        <v>1</v>
      </c>
      <c r="Q82">
        <v>-1</v>
      </c>
      <c r="R82">
        <v>1</v>
      </c>
      <c r="S82">
        <v>1</v>
      </c>
      <c r="T82">
        <v>1</v>
      </c>
      <c r="U82">
        <v>-1</v>
      </c>
      <c r="V82">
        <v>1</v>
      </c>
      <c r="W82">
        <v>1</v>
      </c>
      <c r="X82">
        <v>1</v>
      </c>
      <c r="Y82">
        <v>-1</v>
      </c>
      <c r="Z82">
        <v>1</v>
      </c>
      <c r="AA82">
        <v>1</v>
      </c>
      <c r="AB82">
        <v>1</v>
      </c>
      <c r="AC82" s="1">
        <v>38300</v>
      </c>
      <c r="AD82" s="2">
        <v>0.4802777777777778</v>
      </c>
      <c r="AE82" t="s">
        <v>99</v>
      </c>
      <c r="AF82">
        <v>18</v>
      </c>
      <c r="AG82" t="s">
        <v>64</v>
      </c>
      <c r="AH82">
        <v>12</v>
      </c>
      <c r="AI82">
        <v>-1</v>
      </c>
      <c r="AJ82">
        <v>-1</v>
      </c>
      <c r="AK82">
        <v>-1</v>
      </c>
      <c r="AL82">
        <v>1</v>
      </c>
      <c r="AM82">
        <v>1</v>
      </c>
      <c r="AN82">
        <v>-1</v>
      </c>
      <c r="AO82">
        <v>-1</v>
      </c>
      <c r="AP82">
        <v>-1</v>
      </c>
      <c r="AQ82">
        <v>1</v>
      </c>
      <c r="AR82">
        <v>-1</v>
      </c>
      <c r="AS82">
        <v>-1</v>
      </c>
      <c r="AT82">
        <v>1</v>
      </c>
      <c r="AU82">
        <v>1</v>
      </c>
      <c r="AV82">
        <v>-1</v>
      </c>
      <c r="AW82">
        <v>1</v>
      </c>
      <c r="AX82">
        <v>1</v>
      </c>
      <c r="AY82">
        <v>-1</v>
      </c>
      <c r="AZ82">
        <v>-1</v>
      </c>
      <c r="BA82">
        <v>1</v>
      </c>
      <c r="BB82">
        <v>1</v>
      </c>
      <c r="BC82">
        <v>-1</v>
      </c>
      <c r="BD82" t="s">
        <v>38</v>
      </c>
      <c r="BE82" t="s">
        <v>38</v>
      </c>
      <c r="BF82" t="s">
        <v>38</v>
      </c>
      <c r="BG82" t="s">
        <v>63</v>
      </c>
      <c r="BH82">
        <f>IF(H82=AI82,1,0)</f>
        <v>1</v>
      </c>
      <c r="BI82">
        <f>IF(I82=AJ82,1,0)</f>
        <v>1</v>
      </c>
      <c r="BJ82">
        <f>IF(J82=AK82,1,0)</f>
        <v>1</v>
      </c>
      <c r="BK82">
        <f>IF(K82=AL82,1,0)</f>
        <v>1</v>
      </c>
      <c r="BL82">
        <f>IF(L82=AM82,1,0)</f>
        <v>0</v>
      </c>
      <c r="BM82">
        <f>IF(M82=AN82,1,0)</f>
        <v>1</v>
      </c>
      <c r="BN82">
        <f>IF(N82=AO82,1,0)</f>
        <v>1</v>
      </c>
      <c r="BO82">
        <f>IF(O82=AP82,1,0)</f>
        <v>1</v>
      </c>
      <c r="BP82">
        <f>IF(P82=AQ82,1,0)</f>
        <v>1</v>
      </c>
      <c r="BQ82">
        <f>IF(Q82=AR82,1,0)</f>
        <v>1</v>
      </c>
      <c r="BR82">
        <f>IF(R82=AS82,1,0)</f>
        <v>0</v>
      </c>
      <c r="BS82">
        <f>IF(S82=AT82,1,0)</f>
        <v>1</v>
      </c>
      <c r="BT82">
        <f>IF(T82=AU82,1,0)</f>
        <v>1</v>
      </c>
      <c r="BU82">
        <f>IF(U82=AV82,1,0)</f>
        <v>1</v>
      </c>
      <c r="BV82">
        <f>IF(V82=AW82,1,0)</f>
        <v>1</v>
      </c>
      <c r="BW82">
        <f>IF(W82=AX82,1,0)</f>
        <v>1</v>
      </c>
      <c r="BX82">
        <f>IF(X82=AY82,1,0)</f>
        <v>0</v>
      </c>
      <c r="BY82">
        <f>IF(Y82=AZ82,1,0)</f>
        <v>1</v>
      </c>
      <c r="BZ82">
        <f>IF(Z82=BA82,1,0)</f>
        <v>1</v>
      </c>
      <c r="CA82">
        <f>IF(AA82=BB82,1,0)</f>
        <v>1</v>
      </c>
      <c r="CB82">
        <f>IF(AB82=BC82,1,0)</f>
        <v>0</v>
      </c>
      <c r="CC82">
        <f t="shared" si="3"/>
        <v>17</v>
      </c>
    </row>
    <row r="83" spans="1:81" ht="12.75">
      <c r="A83" t="s">
        <v>97</v>
      </c>
      <c r="B83" s="1">
        <v>38299</v>
      </c>
      <c r="C83" s="2">
        <v>0.8696180555555556</v>
      </c>
      <c r="D83" t="s">
        <v>65</v>
      </c>
      <c r="E83">
        <v>23</v>
      </c>
      <c r="F83" t="s">
        <v>64</v>
      </c>
      <c r="G83">
        <v>15</v>
      </c>
      <c r="H83">
        <v>-1</v>
      </c>
      <c r="I83">
        <v>-1</v>
      </c>
      <c r="J83">
        <v>-1</v>
      </c>
      <c r="K83">
        <v>1</v>
      </c>
      <c r="L83">
        <v>-1</v>
      </c>
      <c r="M83">
        <v>-1</v>
      </c>
      <c r="N83">
        <v>-1</v>
      </c>
      <c r="O83">
        <v>-1</v>
      </c>
      <c r="P83">
        <v>-1</v>
      </c>
      <c r="Q83">
        <v>-1</v>
      </c>
      <c r="R83">
        <v>-1</v>
      </c>
      <c r="S83">
        <v>-1</v>
      </c>
      <c r="T83">
        <v>1</v>
      </c>
      <c r="U83">
        <v>-1</v>
      </c>
      <c r="V83">
        <v>1</v>
      </c>
      <c r="W83">
        <v>-1</v>
      </c>
      <c r="X83">
        <v>-1</v>
      </c>
      <c r="Y83">
        <v>-1</v>
      </c>
      <c r="Z83">
        <v>1</v>
      </c>
      <c r="AA83">
        <v>-1</v>
      </c>
      <c r="AB83">
        <v>-1</v>
      </c>
      <c r="AC83" s="1">
        <v>38299</v>
      </c>
      <c r="AD83" s="2">
        <v>0.9017708333333333</v>
      </c>
      <c r="AE83" t="s">
        <v>65</v>
      </c>
      <c r="AF83">
        <v>23</v>
      </c>
      <c r="AG83" t="s">
        <v>64</v>
      </c>
      <c r="AH83">
        <v>15</v>
      </c>
      <c r="AI83">
        <v>-1</v>
      </c>
      <c r="AJ83">
        <v>-1</v>
      </c>
      <c r="AK83">
        <v>-1</v>
      </c>
      <c r="AL83">
        <v>1</v>
      </c>
      <c r="AM83">
        <v>-1</v>
      </c>
      <c r="AN83">
        <v>-1</v>
      </c>
      <c r="AO83">
        <v>-1</v>
      </c>
      <c r="AP83">
        <v>1</v>
      </c>
      <c r="AQ83">
        <v>-1</v>
      </c>
      <c r="AR83">
        <v>-1</v>
      </c>
      <c r="AS83">
        <v>-1</v>
      </c>
      <c r="AT83">
        <v>-1</v>
      </c>
      <c r="AU83">
        <v>1</v>
      </c>
      <c r="AV83">
        <v>-1</v>
      </c>
      <c r="AW83">
        <v>1</v>
      </c>
      <c r="AX83">
        <v>-1</v>
      </c>
      <c r="AY83">
        <v>-1</v>
      </c>
      <c r="AZ83">
        <v>-1</v>
      </c>
      <c r="BA83">
        <v>1</v>
      </c>
      <c r="BB83">
        <v>-1</v>
      </c>
      <c r="BC83">
        <v>-1</v>
      </c>
      <c r="BD83" t="s">
        <v>38</v>
      </c>
      <c r="BE83" t="s">
        <v>38</v>
      </c>
      <c r="BF83" t="s">
        <v>38</v>
      </c>
      <c r="BG83" t="s">
        <v>63</v>
      </c>
      <c r="BH83">
        <f>IF(H83=AI83,1,0)</f>
        <v>1</v>
      </c>
      <c r="BI83">
        <f>IF(I83=AJ83,1,0)</f>
        <v>1</v>
      </c>
      <c r="BJ83">
        <f>IF(J83=AK83,1,0)</f>
        <v>1</v>
      </c>
      <c r="BK83">
        <f>IF(K83=AL83,1,0)</f>
        <v>1</v>
      </c>
      <c r="BL83">
        <f>IF(L83=AM83,1,0)</f>
        <v>1</v>
      </c>
      <c r="BM83">
        <f>IF(M83=AN83,1,0)</f>
        <v>1</v>
      </c>
      <c r="BN83">
        <f>IF(N83=AO83,1,0)</f>
        <v>1</v>
      </c>
      <c r="BO83">
        <f>IF(O83=AP83,1,0)</f>
        <v>0</v>
      </c>
      <c r="BP83">
        <f>IF(P83=AQ83,1,0)</f>
        <v>1</v>
      </c>
      <c r="BQ83">
        <f>IF(Q83=AR83,1,0)</f>
        <v>1</v>
      </c>
      <c r="BR83">
        <f>IF(R83=AS83,1,0)</f>
        <v>1</v>
      </c>
      <c r="BS83">
        <f>IF(S83=AT83,1,0)</f>
        <v>1</v>
      </c>
      <c r="BT83">
        <f>IF(T83=AU83,1,0)</f>
        <v>1</v>
      </c>
      <c r="BU83">
        <f>IF(U83=AV83,1,0)</f>
        <v>1</v>
      </c>
      <c r="BV83">
        <f>IF(V83=AW83,1,0)</f>
        <v>1</v>
      </c>
      <c r="BW83">
        <f>IF(W83=AX83,1,0)</f>
        <v>1</v>
      </c>
      <c r="BX83">
        <f>IF(X83=AY83,1,0)</f>
        <v>1</v>
      </c>
      <c r="BY83">
        <f>IF(Y83=AZ83,1,0)</f>
        <v>1</v>
      </c>
      <c r="BZ83">
        <f>IF(Z83=BA83,1,0)</f>
        <v>1</v>
      </c>
      <c r="CA83">
        <f>IF(AA83=BB83,1,0)</f>
        <v>1</v>
      </c>
      <c r="CB83">
        <f>IF(AB83=BC83,1,0)</f>
        <v>1</v>
      </c>
      <c r="CC83">
        <f t="shared" si="3"/>
        <v>20</v>
      </c>
    </row>
    <row r="84" spans="1:81" ht="12.75">
      <c r="A84" t="s">
        <v>97</v>
      </c>
      <c r="B84" s="1">
        <v>38299</v>
      </c>
      <c r="C84" s="2">
        <v>0.712488425925926</v>
      </c>
      <c r="D84" t="s">
        <v>99</v>
      </c>
      <c r="E84">
        <v>18</v>
      </c>
      <c r="F84" t="s">
        <v>66</v>
      </c>
      <c r="G84">
        <v>13</v>
      </c>
      <c r="H84">
        <v>-1</v>
      </c>
      <c r="I84">
        <v>1</v>
      </c>
      <c r="J84">
        <v>-1</v>
      </c>
      <c r="K84" s="3">
        <v>-1</v>
      </c>
      <c r="L84">
        <v>-1</v>
      </c>
      <c r="M84">
        <v>-1</v>
      </c>
      <c r="N84">
        <v>-1</v>
      </c>
      <c r="O84">
        <v>-1</v>
      </c>
      <c r="P84">
        <v>-1</v>
      </c>
      <c r="Q84">
        <v>-1</v>
      </c>
      <c r="R84">
        <v>-1</v>
      </c>
      <c r="S84">
        <v>1</v>
      </c>
      <c r="T84">
        <v>-1</v>
      </c>
      <c r="U84">
        <v>-1</v>
      </c>
      <c r="V84">
        <v>1</v>
      </c>
      <c r="W84">
        <v>1</v>
      </c>
      <c r="X84">
        <v>1</v>
      </c>
      <c r="Y84">
        <v>1</v>
      </c>
      <c r="Z84">
        <v>-1</v>
      </c>
      <c r="AA84">
        <v>-1</v>
      </c>
      <c r="AB84">
        <v>-1</v>
      </c>
      <c r="AC84" s="1">
        <v>38299</v>
      </c>
      <c r="AD84" s="2">
        <v>0.7191666666666667</v>
      </c>
      <c r="AE84" t="s">
        <v>99</v>
      </c>
      <c r="AF84">
        <v>18</v>
      </c>
      <c r="AG84" t="s">
        <v>66</v>
      </c>
      <c r="AH84">
        <v>13</v>
      </c>
      <c r="AI84">
        <v>1</v>
      </c>
      <c r="AJ84">
        <v>-1</v>
      </c>
      <c r="AK84">
        <v>-1</v>
      </c>
      <c r="AL84" s="3">
        <v>-1</v>
      </c>
      <c r="AM84">
        <v>-1</v>
      </c>
      <c r="AN84">
        <v>-1</v>
      </c>
      <c r="AO84">
        <v>-1</v>
      </c>
      <c r="AP84">
        <v>-1</v>
      </c>
      <c r="AQ84">
        <v>-1</v>
      </c>
      <c r="AR84">
        <v>1</v>
      </c>
      <c r="AS84">
        <v>-1</v>
      </c>
      <c r="AT84">
        <v>1</v>
      </c>
      <c r="AU84">
        <v>1</v>
      </c>
      <c r="AV84">
        <v>-1</v>
      </c>
      <c r="AW84">
        <v>-1</v>
      </c>
      <c r="AX84">
        <v>-1</v>
      </c>
      <c r="AY84">
        <v>1</v>
      </c>
      <c r="AZ84">
        <v>-1</v>
      </c>
      <c r="BA84">
        <v>-1</v>
      </c>
      <c r="BB84">
        <v>1</v>
      </c>
      <c r="BC84">
        <v>1</v>
      </c>
      <c r="BD84" t="s">
        <v>38</v>
      </c>
      <c r="BE84" t="s">
        <v>38</v>
      </c>
      <c r="BF84" t="s">
        <v>38</v>
      </c>
      <c r="BG84" t="s">
        <v>63</v>
      </c>
      <c r="BH84">
        <f>IF(H84=AI84,1,0)</f>
        <v>0</v>
      </c>
      <c r="BI84">
        <f>IF(I84=AJ84,1,0)</f>
        <v>0</v>
      </c>
      <c r="BJ84">
        <f>IF(J84=AK84,1,0)</f>
        <v>1</v>
      </c>
      <c r="BK84">
        <f>IF(K84=AL84,1,0)</f>
        <v>1</v>
      </c>
      <c r="BL84">
        <f>IF(L84=AM84,1,0)</f>
        <v>1</v>
      </c>
      <c r="BM84">
        <f>IF(M84=AN84,1,0)</f>
        <v>1</v>
      </c>
      <c r="BN84">
        <f>IF(N84=AO84,1,0)</f>
        <v>1</v>
      </c>
      <c r="BO84">
        <f>IF(O84=AP84,1,0)</f>
        <v>1</v>
      </c>
      <c r="BP84">
        <f>IF(P84=AQ84,1,0)</f>
        <v>1</v>
      </c>
      <c r="BQ84">
        <f>IF(Q84=AR84,1,0)</f>
        <v>0</v>
      </c>
      <c r="BR84">
        <f>IF(R84=AS84,1,0)</f>
        <v>1</v>
      </c>
      <c r="BS84">
        <f>IF(S84=AT84,1,0)</f>
        <v>1</v>
      </c>
      <c r="BT84">
        <f>IF(T84=AU84,1,0)</f>
        <v>0</v>
      </c>
      <c r="BU84">
        <f>IF(U84=AV84,1,0)</f>
        <v>1</v>
      </c>
      <c r="BV84">
        <f>IF(V84=AW84,1,0)</f>
        <v>0</v>
      </c>
      <c r="BW84">
        <f>IF(W84=AX84,1,0)</f>
        <v>0</v>
      </c>
      <c r="BX84">
        <f>IF(X84=AY84,1,0)</f>
        <v>1</v>
      </c>
      <c r="BY84">
        <f>IF(Y84=AZ84,1,0)</f>
        <v>0</v>
      </c>
      <c r="BZ84">
        <f>IF(Z84=BA84,1,0)</f>
        <v>1</v>
      </c>
      <c r="CA84">
        <f>IF(AA84=BB84,1,0)</f>
        <v>0</v>
      </c>
      <c r="CB84">
        <f>IF(AB84=BC84,1,0)</f>
        <v>0</v>
      </c>
      <c r="CC84">
        <f t="shared" si="3"/>
        <v>12</v>
      </c>
    </row>
    <row r="85" spans="1:81" ht="12.75">
      <c r="A85" t="s">
        <v>97</v>
      </c>
      <c r="B85" s="1">
        <v>38300</v>
      </c>
      <c r="C85" s="2">
        <v>0.7734143518518519</v>
      </c>
      <c r="D85" t="s">
        <v>65</v>
      </c>
      <c r="E85">
        <v>18</v>
      </c>
      <c r="F85" t="s">
        <v>64</v>
      </c>
      <c r="G85">
        <v>12</v>
      </c>
      <c r="H85">
        <v>1</v>
      </c>
      <c r="I85">
        <v>-1</v>
      </c>
      <c r="J85">
        <v>-1</v>
      </c>
      <c r="K85">
        <v>1</v>
      </c>
      <c r="L85">
        <v>-1</v>
      </c>
      <c r="M85">
        <v>1</v>
      </c>
      <c r="N85">
        <v>1</v>
      </c>
      <c r="O85">
        <v>1</v>
      </c>
      <c r="P85">
        <v>-1</v>
      </c>
      <c r="Q85">
        <v>1</v>
      </c>
      <c r="R85">
        <v>-1</v>
      </c>
      <c r="S85">
        <v>1</v>
      </c>
      <c r="T85">
        <v>-1</v>
      </c>
      <c r="U85">
        <v>1</v>
      </c>
      <c r="V85">
        <v>-1</v>
      </c>
      <c r="W85">
        <v>-1</v>
      </c>
      <c r="X85">
        <v>-1</v>
      </c>
      <c r="Y85">
        <v>1</v>
      </c>
      <c r="Z85">
        <v>1</v>
      </c>
      <c r="AA85">
        <v>1</v>
      </c>
      <c r="AB85">
        <v>1</v>
      </c>
      <c r="AC85" s="1">
        <v>38300</v>
      </c>
      <c r="AD85" s="2">
        <v>0.7977893518518518</v>
      </c>
      <c r="AE85" t="s">
        <v>99</v>
      </c>
      <c r="AF85">
        <v>18</v>
      </c>
      <c r="AG85" t="s">
        <v>64</v>
      </c>
      <c r="AH85">
        <v>12</v>
      </c>
      <c r="AI85">
        <v>1</v>
      </c>
      <c r="AJ85">
        <v>-1</v>
      </c>
      <c r="AK85">
        <v>-1</v>
      </c>
      <c r="AL85">
        <v>1</v>
      </c>
      <c r="AM85">
        <v>-1</v>
      </c>
      <c r="AN85">
        <v>1</v>
      </c>
      <c r="AO85">
        <v>1</v>
      </c>
      <c r="AP85">
        <v>-1</v>
      </c>
      <c r="AQ85">
        <v>-1</v>
      </c>
      <c r="AR85">
        <v>1</v>
      </c>
      <c r="AS85">
        <v>1</v>
      </c>
      <c r="AT85">
        <v>1</v>
      </c>
      <c r="AU85">
        <v>-1</v>
      </c>
      <c r="AV85">
        <v>1</v>
      </c>
      <c r="AW85">
        <v>-1</v>
      </c>
      <c r="AX85">
        <v>-1</v>
      </c>
      <c r="AY85">
        <v>-1</v>
      </c>
      <c r="AZ85">
        <v>1</v>
      </c>
      <c r="BA85">
        <v>-1</v>
      </c>
      <c r="BB85">
        <v>-1</v>
      </c>
      <c r="BC85">
        <v>-1</v>
      </c>
      <c r="BD85" t="s">
        <v>38</v>
      </c>
      <c r="BE85" t="s">
        <v>38</v>
      </c>
      <c r="BF85" t="s">
        <v>38</v>
      </c>
      <c r="BG85" t="s">
        <v>63</v>
      </c>
      <c r="BH85">
        <f>IF(H85=AI85,1,0)</f>
        <v>1</v>
      </c>
      <c r="BI85">
        <f>IF(I85=AJ85,1,0)</f>
        <v>1</v>
      </c>
      <c r="BJ85">
        <f>IF(J85=AK85,1,0)</f>
        <v>1</v>
      </c>
      <c r="BK85">
        <f>IF(K85=AL85,1,0)</f>
        <v>1</v>
      </c>
      <c r="BL85">
        <f>IF(L85=AM85,1,0)</f>
        <v>1</v>
      </c>
      <c r="BM85">
        <f>IF(M85=AN85,1,0)</f>
        <v>1</v>
      </c>
      <c r="BN85">
        <f>IF(N85=AO85,1,0)</f>
        <v>1</v>
      </c>
      <c r="BO85">
        <f>IF(O85=AP85,1,0)</f>
        <v>0</v>
      </c>
      <c r="BP85">
        <f>IF(P85=AQ85,1,0)</f>
        <v>1</v>
      </c>
      <c r="BQ85">
        <f>IF(Q85=AR85,1,0)</f>
        <v>1</v>
      </c>
      <c r="BR85">
        <f>IF(R85=AS85,1,0)</f>
        <v>0</v>
      </c>
      <c r="BS85">
        <f>IF(S85=AT85,1,0)</f>
        <v>1</v>
      </c>
      <c r="BT85">
        <f>IF(T85=AU85,1,0)</f>
        <v>1</v>
      </c>
      <c r="BU85">
        <f>IF(U85=AV85,1,0)</f>
        <v>1</v>
      </c>
      <c r="BV85">
        <f>IF(V85=AW85,1,0)</f>
        <v>1</v>
      </c>
      <c r="BW85">
        <f>IF(W85=AX85,1,0)</f>
        <v>1</v>
      </c>
      <c r="BX85">
        <f>IF(X85=AY85,1,0)</f>
        <v>1</v>
      </c>
      <c r="BY85">
        <f>IF(Y85=AZ85,1,0)</f>
        <v>1</v>
      </c>
      <c r="BZ85">
        <f>IF(Z85=BA85,1,0)</f>
        <v>0</v>
      </c>
      <c r="CA85">
        <f>IF(AA85=BB85,1,0)</f>
        <v>0</v>
      </c>
      <c r="CB85">
        <f>IF(AB85=BC85,1,0)</f>
        <v>0</v>
      </c>
      <c r="CC85">
        <f t="shared" si="3"/>
        <v>16</v>
      </c>
    </row>
    <row r="86" spans="1:81" ht="12.75">
      <c r="A86" t="s">
        <v>97</v>
      </c>
      <c r="B86" s="23">
        <v>38303</v>
      </c>
      <c r="C86" s="2">
        <v>0.6133680555555555</v>
      </c>
      <c r="D86" t="s">
        <v>65</v>
      </c>
      <c r="E86">
        <v>18</v>
      </c>
      <c r="F86" t="s">
        <v>64</v>
      </c>
      <c r="G86">
        <v>12</v>
      </c>
      <c r="H86">
        <v>-1</v>
      </c>
      <c r="I86">
        <v>1</v>
      </c>
      <c r="J86">
        <v>-1</v>
      </c>
      <c r="K86">
        <v>1</v>
      </c>
      <c r="L86">
        <v>-1</v>
      </c>
      <c r="M86">
        <v>-1</v>
      </c>
      <c r="N86">
        <v>1</v>
      </c>
      <c r="O86">
        <v>1</v>
      </c>
      <c r="P86">
        <v>-1</v>
      </c>
      <c r="Q86">
        <v>-1</v>
      </c>
      <c r="R86">
        <v>-1</v>
      </c>
      <c r="S86">
        <v>1</v>
      </c>
      <c r="T86">
        <v>1</v>
      </c>
      <c r="U86">
        <v>-1</v>
      </c>
      <c r="V86">
        <v>1</v>
      </c>
      <c r="W86">
        <v>1</v>
      </c>
      <c r="X86">
        <v>1</v>
      </c>
      <c r="Y86">
        <v>1</v>
      </c>
      <c r="Z86">
        <v>-1</v>
      </c>
      <c r="AA86">
        <v>1</v>
      </c>
      <c r="AB86">
        <v>-1</v>
      </c>
      <c r="AC86" s="23">
        <v>38302</v>
      </c>
      <c r="AD86" s="2">
        <v>0.6325231481481481</v>
      </c>
      <c r="AE86" t="s">
        <v>65</v>
      </c>
      <c r="AF86">
        <v>18</v>
      </c>
      <c r="AG86" t="s">
        <v>64</v>
      </c>
      <c r="AH86">
        <v>12</v>
      </c>
      <c r="AI86">
        <v>1</v>
      </c>
      <c r="AJ86">
        <v>-1</v>
      </c>
      <c r="AK86">
        <v>-1</v>
      </c>
      <c r="AL86">
        <v>1</v>
      </c>
      <c r="AM86">
        <v>-1</v>
      </c>
      <c r="AN86">
        <v>-1</v>
      </c>
      <c r="AO86">
        <v>1</v>
      </c>
      <c r="AP86">
        <v>1</v>
      </c>
      <c r="AQ86">
        <v>-1</v>
      </c>
      <c r="AR86">
        <v>-1</v>
      </c>
      <c r="AS86">
        <v>-1</v>
      </c>
      <c r="AT86">
        <v>1</v>
      </c>
      <c r="AU86">
        <v>1</v>
      </c>
      <c r="AV86">
        <v>-1</v>
      </c>
      <c r="AW86">
        <v>1</v>
      </c>
      <c r="AX86">
        <v>1</v>
      </c>
      <c r="AY86">
        <v>1</v>
      </c>
      <c r="AZ86">
        <v>1</v>
      </c>
      <c r="BA86">
        <v>-1</v>
      </c>
      <c r="BB86">
        <v>1</v>
      </c>
      <c r="BC86">
        <v>1</v>
      </c>
      <c r="BD86" t="s">
        <v>38</v>
      </c>
      <c r="BE86" t="s">
        <v>38</v>
      </c>
      <c r="BF86" t="s">
        <v>38</v>
      </c>
      <c r="BG86" t="s">
        <v>61</v>
      </c>
      <c r="BH86">
        <f>IF(H86=AI86,1,0)</f>
        <v>0</v>
      </c>
      <c r="BI86">
        <f>IF(I86=AJ86,1,0)</f>
        <v>0</v>
      </c>
      <c r="BJ86">
        <f>IF(J86=AK86,1,0)</f>
        <v>1</v>
      </c>
      <c r="BK86">
        <f>IF(K86=AL86,1,0)</f>
        <v>1</v>
      </c>
      <c r="BL86">
        <f>IF(L86=AM86,1,0)</f>
        <v>1</v>
      </c>
      <c r="BM86">
        <f>IF(M86=AN86,1,0)</f>
        <v>1</v>
      </c>
      <c r="BN86">
        <f>IF(N86=AO86,1,0)</f>
        <v>1</v>
      </c>
      <c r="BO86">
        <f>IF(O86=AP86,1,0)</f>
        <v>1</v>
      </c>
      <c r="BP86">
        <f>IF(P86=AQ86,1,0)</f>
        <v>1</v>
      </c>
      <c r="BQ86">
        <f>IF(Q86=AR86,1,0)</f>
        <v>1</v>
      </c>
      <c r="BR86">
        <f>IF(R86=AS86,1,0)</f>
        <v>1</v>
      </c>
      <c r="BS86">
        <f>IF(S86=AT86,1,0)</f>
        <v>1</v>
      </c>
      <c r="BT86">
        <f>IF(T86=AU86,1,0)</f>
        <v>1</v>
      </c>
      <c r="BU86">
        <f>IF(U86=AV86,1,0)</f>
        <v>1</v>
      </c>
      <c r="BV86">
        <f>IF(V86=AW86,1,0)</f>
        <v>1</v>
      </c>
      <c r="BW86">
        <f>IF(W86=AX86,1,0)</f>
        <v>1</v>
      </c>
      <c r="BX86">
        <f>IF(X86=AY86,1,0)</f>
        <v>1</v>
      </c>
      <c r="BY86">
        <f>IF(Y86=AZ86,1,0)</f>
        <v>1</v>
      </c>
      <c r="BZ86">
        <f>IF(Z86=BA86,1,0)</f>
        <v>1</v>
      </c>
      <c r="CA86">
        <f>IF(AA86=BB86,1,0)</f>
        <v>1</v>
      </c>
      <c r="CB86">
        <f>IF(AB86=BC86,1,0)</f>
        <v>0</v>
      </c>
      <c r="CC86">
        <f t="shared" si="3"/>
        <v>18</v>
      </c>
    </row>
    <row r="87" spans="1:81" ht="12.75">
      <c r="A87" t="s">
        <v>97</v>
      </c>
      <c r="B87" s="23">
        <v>38301</v>
      </c>
      <c r="C87" s="2">
        <v>0.7029513888888889</v>
      </c>
      <c r="D87" t="s">
        <v>65</v>
      </c>
      <c r="E87">
        <v>18</v>
      </c>
      <c r="F87" t="s">
        <v>64</v>
      </c>
      <c r="G87">
        <v>12</v>
      </c>
      <c r="H87">
        <v>1</v>
      </c>
      <c r="I87">
        <v>-1</v>
      </c>
      <c r="J87">
        <v>-1</v>
      </c>
      <c r="K87">
        <v>1</v>
      </c>
      <c r="L87">
        <v>-1</v>
      </c>
      <c r="M87">
        <v>-1</v>
      </c>
      <c r="N87">
        <v>1</v>
      </c>
      <c r="O87">
        <v>-1</v>
      </c>
      <c r="P87">
        <v>1</v>
      </c>
      <c r="Q87">
        <v>-1</v>
      </c>
      <c r="R87">
        <v>-1</v>
      </c>
      <c r="S87">
        <v>1</v>
      </c>
      <c r="T87">
        <v>1</v>
      </c>
      <c r="U87">
        <v>1</v>
      </c>
      <c r="V87">
        <v>-1</v>
      </c>
      <c r="W87">
        <v>1</v>
      </c>
      <c r="X87">
        <v>-1</v>
      </c>
      <c r="Y87">
        <v>-1</v>
      </c>
      <c r="Z87">
        <v>1</v>
      </c>
      <c r="AA87">
        <v>-1</v>
      </c>
      <c r="AB87">
        <v>-1</v>
      </c>
      <c r="AC87" s="1">
        <v>36839</v>
      </c>
      <c r="AD87" s="2">
        <v>0.7091782407407408</v>
      </c>
      <c r="AE87" t="s">
        <v>65</v>
      </c>
      <c r="AF87">
        <v>18</v>
      </c>
      <c r="AG87" t="s">
        <v>64</v>
      </c>
      <c r="AH87">
        <v>12</v>
      </c>
      <c r="AI87">
        <v>-1</v>
      </c>
      <c r="AJ87">
        <v>-1</v>
      </c>
      <c r="AK87">
        <v>-1</v>
      </c>
      <c r="AL87">
        <v>1</v>
      </c>
      <c r="AM87">
        <v>1</v>
      </c>
      <c r="AN87">
        <v>-1</v>
      </c>
      <c r="AO87">
        <v>1</v>
      </c>
      <c r="AP87">
        <v>1</v>
      </c>
      <c r="AQ87">
        <v>-1</v>
      </c>
      <c r="AR87">
        <v>-1</v>
      </c>
      <c r="AS87">
        <v>-1</v>
      </c>
      <c r="AT87">
        <v>1</v>
      </c>
      <c r="AU87">
        <v>-1</v>
      </c>
      <c r="AV87">
        <v>-1</v>
      </c>
      <c r="AW87">
        <v>1</v>
      </c>
      <c r="AX87">
        <v>1</v>
      </c>
      <c r="AY87">
        <v>-1</v>
      </c>
      <c r="AZ87">
        <v>-1</v>
      </c>
      <c r="BA87">
        <v>-1</v>
      </c>
      <c r="BB87">
        <v>-1</v>
      </c>
      <c r="BC87">
        <v>1</v>
      </c>
      <c r="BD87" t="s">
        <v>38</v>
      </c>
      <c r="BE87" t="s">
        <v>38</v>
      </c>
      <c r="BF87" t="s">
        <v>38</v>
      </c>
      <c r="BG87" t="s">
        <v>63</v>
      </c>
      <c r="BH87">
        <f>IF(H87=AI87,1,0)</f>
        <v>0</v>
      </c>
      <c r="BI87">
        <f>IF(I87=AJ87,1,0)</f>
        <v>1</v>
      </c>
      <c r="BJ87">
        <f>IF(J87=AK87,1,0)</f>
        <v>1</v>
      </c>
      <c r="BK87">
        <f>IF(K87=AL87,1,0)</f>
        <v>1</v>
      </c>
      <c r="BL87">
        <f>IF(L87=AM87,1,0)</f>
        <v>0</v>
      </c>
      <c r="BM87">
        <f>IF(M87=AN87,1,0)</f>
        <v>1</v>
      </c>
      <c r="BN87">
        <f>IF(N87=AO87,1,0)</f>
        <v>1</v>
      </c>
      <c r="BO87">
        <f>IF(O87=AP87,1,0)</f>
        <v>0</v>
      </c>
      <c r="BP87">
        <f>IF(P87=AQ87,1,0)</f>
        <v>0</v>
      </c>
      <c r="BQ87">
        <f>IF(Q87=AR87,1,0)</f>
        <v>1</v>
      </c>
      <c r="BR87">
        <f>IF(R87=AS87,1,0)</f>
        <v>1</v>
      </c>
      <c r="BS87">
        <f>IF(S87=AT87,1,0)</f>
        <v>1</v>
      </c>
      <c r="BT87">
        <f>IF(T87=AU87,1,0)</f>
        <v>0</v>
      </c>
      <c r="BU87">
        <f>IF(U87=AV87,1,0)</f>
        <v>0</v>
      </c>
      <c r="BV87">
        <f>IF(V87=AW87,1,0)</f>
        <v>0</v>
      </c>
      <c r="BW87">
        <f>IF(W87=AX87,1,0)</f>
        <v>1</v>
      </c>
      <c r="BX87">
        <f>IF(X87=AY87,1,0)</f>
        <v>1</v>
      </c>
      <c r="BY87">
        <f>IF(Y87=AZ87,1,0)</f>
        <v>1</v>
      </c>
      <c r="BZ87">
        <f>IF(Z87=BA87,1,0)</f>
        <v>0</v>
      </c>
      <c r="CA87">
        <f>IF(AA87=BB87,1,0)</f>
        <v>1</v>
      </c>
      <c r="CB87">
        <f>IF(AB87=BC87,1,0)</f>
        <v>0</v>
      </c>
      <c r="CC87">
        <f t="shared" si="3"/>
        <v>12</v>
      </c>
    </row>
    <row r="88" spans="1:81" ht="12.75">
      <c r="A88" t="s">
        <v>97</v>
      </c>
      <c r="B88" s="23">
        <v>38302</v>
      </c>
      <c r="C88" s="2">
        <v>0.6931712962962964</v>
      </c>
      <c r="D88" t="s">
        <v>99</v>
      </c>
      <c r="E88">
        <v>18</v>
      </c>
      <c r="F88" t="s">
        <v>64</v>
      </c>
      <c r="G88">
        <v>12</v>
      </c>
      <c r="H88">
        <v>1</v>
      </c>
      <c r="I88">
        <v>-1</v>
      </c>
      <c r="J88">
        <v>-1</v>
      </c>
      <c r="K88">
        <v>1</v>
      </c>
      <c r="L88">
        <v>1</v>
      </c>
      <c r="M88">
        <v>-1</v>
      </c>
      <c r="N88">
        <v>1</v>
      </c>
      <c r="O88">
        <v>1</v>
      </c>
      <c r="P88">
        <v>1</v>
      </c>
      <c r="Q88">
        <v>-1</v>
      </c>
      <c r="R88">
        <v>1</v>
      </c>
      <c r="S88">
        <v>1</v>
      </c>
      <c r="T88">
        <v>1</v>
      </c>
      <c r="U88">
        <v>-1</v>
      </c>
      <c r="V88">
        <v>1</v>
      </c>
      <c r="W88">
        <v>1</v>
      </c>
      <c r="X88">
        <v>-1</v>
      </c>
      <c r="Y88">
        <v>1</v>
      </c>
      <c r="Z88">
        <v>1</v>
      </c>
      <c r="AA88">
        <v>1</v>
      </c>
      <c r="AB88">
        <v>1</v>
      </c>
      <c r="AC88" s="23">
        <v>38302</v>
      </c>
      <c r="AD88" s="2">
        <v>0.7904745370370371</v>
      </c>
      <c r="AE88" t="s">
        <v>99</v>
      </c>
      <c r="AF88">
        <v>18</v>
      </c>
      <c r="AG88" t="s">
        <v>64</v>
      </c>
      <c r="AH88">
        <v>12</v>
      </c>
      <c r="AI88">
        <v>1</v>
      </c>
      <c r="AJ88">
        <v>-1</v>
      </c>
      <c r="AK88">
        <v>-1</v>
      </c>
      <c r="AL88">
        <v>1</v>
      </c>
      <c r="AM88">
        <v>1</v>
      </c>
      <c r="AN88">
        <v>-1</v>
      </c>
      <c r="AO88">
        <v>1</v>
      </c>
      <c r="AP88">
        <v>1</v>
      </c>
      <c r="AQ88">
        <v>1</v>
      </c>
      <c r="AR88">
        <v>-1</v>
      </c>
      <c r="AS88">
        <v>1</v>
      </c>
      <c r="AT88">
        <v>1</v>
      </c>
      <c r="AU88">
        <v>1</v>
      </c>
      <c r="AV88">
        <v>-1</v>
      </c>
      <c r="AW88">
        <v>1</v>
      </c>
      <c r="AX88">
        <v>1</v>
      </c>
      <c r="AY88">
        <v>-1</v>
      </c>
      <c r="AZ88">
        <v>1</v>
      </c>
      <c r="BA88">
        <v>1</v>
      </c>
      <c r="BB88">
        <v>-1</v>
      </c>
      <c r="BC88">
        <v>-1</v>
      </c>
      <c r="BD88" t="s">
        <v>38</v>
      </c>
      <c r="BE88" t="s">
        <v>38</v>
      </c>
      <c r="BF88" t="s">
        <v>38</v>
      </c>
      <c r="BG88" t="s">
        <v>63</v>
      </c>
      <c r="BH88">
        <f>IF(H88=AI88,1,0)</f>
        <v>1</v>
      </c>
      <c r="BI88">
        <f>IF(I88=AJ88,1,0)</f>
        <v>1</v>
      </c>
      <c r="BJ88">
        <f>IF(J88=AK88,1,0)</f>
        <v>1</v>
      </c>
      <c r="BK88">
        <f>IF(K88=AL88,1,0)</f>
        <v>1</v>
      </c>
      <c r="BL88">
        <f>IF(L88=AM88,1,0)</f>
        <v>1</v>
      </c>
      <c r="BM88">
        <f>IF(M88=AN88,1,0)</f>
        <v>1</v>
      </c>
      <c r="BN88">
        <f>IF(N88=AO88,1,0)</f>
        <v>1</v>
      </c>
      <c r="BO88">
        <f>IF(O88=AP88,1,0)</f>
        <v>1</v>
      </c>
      <c r="BP88">
        <f>IF(P88=AQ88,1,0)</f>
        <v>1</v>
      </c>
      <c r="BQ88">
        <f>IF(Q88=AR88,1,0)</f>
        <v>1</v>
      </c>
      <c r="BR88">
        <f>IF(R88=AS88,1,0)</f>
        <v>1</v>
      </c>
      <c r="BS88">
        <f>IF(S88=AT88,1,0)</f>
        <v>1</v>
      </c>
      <c r="BT88">
        <f>IF(T88=AU88,1,0)</f>
        <v>1</v>
      </c>
      <c r="BU88">
        <f>IF(U88=AV88,1,0)</f>
        <v>1</v>
      </c>
      <c r="BV88">
        <f>IF(V88=AW88,1,0)</f>
        <v>1</v>
      </c>
      <c r="BW88">
        <f>IF(W88=AX88,1,0)</f>
        <v>1</v>
      </c>
      <c r="BX88">
        <f>IF(X88=AY88,1,0)</f>
        <v>1</v>
      </c>
      <c r="BY88">
        <f>IF(Y88=AZ88,1,0)</f>
        <v>1</v>
      </c>
      <c r="BZ88">
        <f>IF(Z88=BA88,1,0)</f>
        <v>1</v>
      </c>
      <c r="CA88">
        <f>IF(AA88=BB88,1,0)</f>
        <v>0</v>
      </c>
      <c r="CB88">
        <f>IF(AB88=BC88,1,0)</f>
        <v>0</v>
      </c>
      <c r="CC88">
        <f t="shared" si="3"/>
        <v>19</v>
      </c>
    </row>
    <row r="89" spans="1:81" ht="12.75">
      <c r="A89" t="s">
        <v>97</v>
      </c>
      <c r="B89" s="23">
        <v>38302</v>
      </c>
      <c r="C89" s="2">
        <v>0.7839351851851851</v>
      </c>
      <c r="D89" t="s">
        <v>65</v>
      </c>
      <c r="E89">
        <v>18</v>
      </c>
      <c r="F89" t="s">
        <v>64</v>
      </c>
      <c r="G89">
        <v>12</v>
      </c>
      <c r="H89">
        <v>-1</v>
      </c>
      <c r="I89">
        <v>-1</v>
      </c>
      <c r="J89">
        <v>-1</v>
      </c>
      <c r="K89">
        <v>1</v>
      </c>
      <c r="L89">
        <v>-1</v>
      </c>
      <c r="M89">
        <v>1</v>
      </c>
      <c r="N89">
        <v>-1</v>
      </c>
      <c r="O89">
        <v>-1</v>
      </c>
      <c r="P89">
        <v>-1</v>
      </c>
      <c r="Q89">
        <v>-1</v>
      </c>
      <c r="R89">
        <v>1</v>
      </c>
      <c r="S89">
        <v>1</v>
      </c>
      <c r="T89">
        <v>1</v>
      </c>
      <c r="U89">
        <v>1</v>
      </c>
      <c r="V89">
        <v>-1</v>
      </c>
      <c r="W89">
        <v>-1</v>
      </c>
      <c r="X89">
        <v>-1</v>
      </c>
      <c r="Y89">
        <v>-1</v>
      </c>
      <c r="Z89">
        <v>-1</v>
      </c>
      <c r="AA89">
        <v>-1</v>
      </c>
      <c r="AB89">
        <v>-1</v>
      </c>
      <c r="AC89" s="23">
        <v>38302</v>
      </c>
      <c r="AD89" s="2">
        <v>0.7944907407407408</v>
      </c>
      <c r="AE89" t="s">
        <v>65</v>
      </c>
      <c r="AF89">
        <v>18</v>
      </c>
      <c r="AG89" t="s">
        <v>64</v>
      </c>
      <c r="AH89">
        <v>12</v>
      </c>
      <c r="AI89">
        <v>1</v>
      </c>
      <c r="AJ89">
        <v>-1</v>
      </c>
      <c r="AK89">
        <v>-1</v>
      </c>
      <c r="AL89">
        <v>1</v>
      </c>
      <c r="AM89">
        <v>-1</v>
      </c>
      <c r="AN89">
        <v>1</v>
      </c>
      <c r="AO89">
        <v>1</v>
      </c>
      <c r="AP89">
        <v>1</v>
      </c>
      <c r="AQ89">
        <v>1</v>
      </c>
      <c r="AR89">
        <v>-1</v>
      </c>
      <c r="AS89">
        <v>1</v>
      </c>
      <c r="AT89">
        <v>-1</v>
      </c>
      <c r="AU89">
        <v>1</v>
      </c>
      <c r="AV89">
        <v>-1</v>
      </c>
      <c r="AW89">
        <v>1</v>
      </c>
      <c r="AX89">
        <v>-1</v>
      </c>
      <c r="AY89">
        <v>-1</v>
      </c>
      <c r="AZ89">
        <v>1</v>
      </c>
      <c r="BA89">
        <v>-1</v>
      </c>
      <c r="BB89">
        <v>-1</v>
      </c>
      <c r="BC89">
        <v>1</v>
      </c>
      <c r="BD89" t="s">
        <v>38</v>
      </c>
      <c r="BE89" t="s">
        <v>38</v>
      </c>
      <c r="BF89" t="s">
        <v>38</v>
      </c>
      <c r="BG89" t="s">
        <v>63</v>
      </c>
      <c r="BH89">
        <f>IF(H89=AI89,1,0)</f>
        <v>0</v>
      </c>
      <c r="BI89">
        <f>IF(I89=AJ89,1,0)</f>
        <v>1</v>
      </c>
      <c r="BJ89">
        <f>IF(J89=AK89,1,0)</f>
        <v>1</v>
      </c>
      <c r="BK89">
        <f>IF(K89=AL89,1,0)</f>
        <v>1</v>
      </c>
      <c r="BL89">
        <f>IF(L89=AM89,1,0)</f>
        <v>1</v>
      </c>
      <c r="BM89">
        <f>IF(M89=AN89,1,0)</f>
        <v>1</v>
      </c>
      <c r="BN89">
        <f>IF(N89=AO89,1,0)</f>
        <v>0</v>
      </c>
      <c r="BO89">
        <f>IF(O89=AP89,1,0)</f>
        <v>0</v>
      </c>
      <c r="BP89">
        <f>IF(P89=AQ89,1,0)</f>
        <v>0</v>
      </c>
      <c r="BQ89">
        <f>IF(Q89=AR89,1,0)</f>
        <v>1</v>
      </c>
      <c r="BR89">
        <f>IF(R89=AS89,1,0)</f>
        <v>1</v>
      </c>
      <c r="BS89">
        <f>IF(S89=AT89,1,0)</f>
        <v>0</v>
      </c>
      <c r="BT89">
        <f>IF(T89=AU89,1,0)</f>
        <v>1</v>
      </c>
      <c r="BU89">
        <f>IF(U89=AV89,1,0)</f>
        <v>0</v>
      </c>
      <c r="BV89">
        <f>IF(V89=AW89,1,0)</f>
        <v>0</v>
      </c>
      <c r="BW89">
        <f>IF(W89=AX89,1,0)</f>
        <v>1</v>
      </c>
      <c r="BX89">
        <f>IF(X89=AY89,1,0)</f>
        <v>1</v>
      </c>
      <c r="BY89">
        <f>IF(Y89=AZ89,1,0)</f>
        <v>0</v>
      </c>
      <c r="BZ89">
        <f>IF(Z89=BA89,1,0)</f>
        <v>1</v>
      </c>
      <c r="CA89">
        <f>IF(AA89=BB89,1,0)</f>
        <v>1</v>
      </c>
      <c r="CB89">
        <f>IF(AB89=BC89,1,0)</f>
        <v>0</v>
      </c>
      <c r="CC89">
        <f t="shared" si="3"/>
        <v>12</v>
      </c>
    </row>
    <row r="90" spans="1:81" ht="12.75">
      <c r="A90" t="s">
        <v>97</v>
      </c>
      <c r="B90" s="23">
        <v>38302</v>
      </c>
      <c r="C90" s="2">
        <v>0.624386574074074</v>
      </c>
      <c r="D90" t="s">
        <v>65</v>
      </c>
      <c r="E90">
        <v>20</v>
      </c>
      <c r="F90" t="s">
        <v>64</v>
      </c>
      <c r="G90">
        <v>14</v>
      </c>
      <c r="H90">
        <v>-1</v>
      </c>
      <c r="I90">
        <v>-1</v>
      </c>
      <c r="J90">
        <v>-1</v>
      </c>
      <c r="K90">
        <v>1</v>
      </c>
      <c r="L90">
        <v>1</v>
      </c>
      <c r="M90">
        <v>-1</v>
      </c>
      <c r="N90">
        <v>1</v>
      </c>
      <c r="O90">
        <v>-1</v>
      </c>
      <c r="P90">
        <v>-1</v>
      </c>
      <c r="Q90">
        <v>-1</v>
      </c>
      <c r="R90">
        <v>-1</v>
      </c>
      <c r="S90">
        <v>1</v>
      </c>
      <c r="T90">
        <v>1</v>
      </c>
      <c r="U90">
        <v>-1</v>
      </c>
      <c r="V90">
        <v>1</v>
      </c>
      <c r="W90">
        <v>-1</v>
      </c>
      <c r="X90">
        <v>-1</v>
      </c>
      <c r="Y90">
        <v>-1</v>
      </c>
      <c r="Z90">
        <v>1</v>
      </c>
      <c r="AA90">
        <v>-1</v>
      </c>
      <c r="AB90">
        <v>-1</v>
      </c>
      <c r="AC90" s="23">
        <v>38302</v>
      </c>
      <c r="AD90" s="2">
        <v>0.6488773148148148</v>
      </c>
      <c r="AE90" t="s">
        <v>65</v>
      </c>
      <c r="AF90">
        <v>20</v>
      </c>
      <c r="AG90" t="s">
        <v>64</v>
      </c>
      <c r="AH90">
        <v>14</v>
      </c>
      <c r="AI90">
        <v>-1</v>
      </c>
      <c r="AJ90">
        <v>-1</v>
      </c>
      <c r="AK90">
        <v>-1</v>
      </c>
      <c r="AL90">
        <v>1</v>
      </c>
      <c r="AM90">
        <v>1</v>
      </c>
      <c r="AN90">
        <v>-1</v>
      </c>
      <c r="AO90">
        <v>-1</v>
      </c>
      <c r="AP90">
        <v>-1</v>
      </c>
      <c r="AQ90">
        <v>-1</v>
      </c>
      <c r="AR90">
        <v>-1</v>
      </c>
      <c r="AS90">
        <v>-1</v>
      </c>
      <c r="AT90">
        <v>1</v>
      </c>
      <c r="AU90">
        <v>1</v>
      </c>
      <c r="AV90">
        <v>-1</v>
      </c>
      <c r="AW90">
        <v>-1</v>
      </c>
      <c r="AX90">
        <v>1</v>
      </c>
      <c r="AY90">
        <v>-1</v>
      </c>
      <c r="AZ90">
        <v>-1</v>
      </c>
      <c r="BA90">
        <v>-1</v>
      </c>
      <c r="BB90">
        <v>-1</v>
      </c>
      <c r="BC90">
        <v>-1</v>
      </c>
      <c r="BD90" t="s">
        <v>38</v>
      </c>
      <c r="BE90" t="s">
        <v>38</v>
      </c>
      <c r="BF90" t="s">
        <v>38</v>
      </c>
      <c r="BG90" t="s">
        <v>61</v>
      </c>
      <c r="BH90">
        <f>IF(H90=AI90,1,0)</f>
        <v>1</v>
      </c>
      <c r="BI90">
        <f>IF(I90=AJ90,1,0)</f>
        <v>1</v>
      </c>
      <c r="BJ90">
        <f>IF(J90=AK90,1,0)</f>
        <v>1</v>
      </c>
      <c r="BK90">
        <f>IF(K90=AL90,1,0)</f>
        <v>1</v>
      </c>
      <c r="BL90">
        <f>IF(L90=AM90,1,0)</f>
        <v>1</v>
      </c>
      <c r="BM90">
        <f>IF(M90=AN90,1,0)</f>
        <v>1</v>
      </c>
      <c r="BN90">
        <f>IF(N90=AO90,1,0)</f>
        <v>0</v>
      </c>
      <c r="BO90">
        <f>IF(O90=AP90,1,0)</f>
        <v>1</v>
      </c>
      <c r="BP90">
        <f>IF(P90=AQ90,1,0)</f>
        <v>1</v>
      </c>
      <c r="BQ90">
        <f>IF(Q90=AR90,1,0)</f>
        <v>1</v>
      </c>
      <c r="BR90">
        <f>IF(R90=AS90,1,0)</f>
        <v>1</v>
      </c>
      <c r="BS90">
        <f>IF(S90=AT90,1,0)</f>
        <v>1</v>
      </c>
      <c r="BT90">
        <f>IF(T90=AU90,1,0)</f>
        <v>1</v>
      </c>
      <c r="BU90">
        <f>IF(U90=AV90,1,0)</f>
        <v>1</v>
      </c>
      <c r="BV90">
        <f>IF(V90=AW90,1,0)</f>
        <v>0</v>
      </c>
      <c r="BW90">
        <f>IF(W90=AX90,1,0)</f>
        <v>0</v>
      </c>
      <c r="BX90">
        <f>IF(X90=AY90,1,0)</f>
        <v>1</v>
      </c>
      <c r="BY90">
        <f>IF(Y90=AZ90,1,0)</f>
        <v>1</v>
      </c>
      <c r="BZ90">
        <f>IF(Z90=BA90,1,0)</f>
        <v>0</v>
      </c>
      <c r="CA90">
        <f>IF(AA90=BB90,1,0)</f>
        <v>1</v>
      </c>
      <c r="CB90">
        <f>IF(AB90=BC90,1,0)</f>
        <v>1</v>
      </c>
      <c r="CC90">
        <f t="shared" si="3"/>
        <v>17</v>
      </c>
    </row>
    <row r="91" spans="1:81" ht="12.75">
      <c r="A91" t="s">
        <v>97</v>
      </c>
      <c r="B91" s="23">
        <v>38302</v>
      </c>
      <c r="C91" s="2">
        <v>0.6069675925925926</v>
      </c>
      <c r="D91" t="s">
        <v>65</v>
      </c>
      <c r="E91">
        <v>18</v>
      </c>
      <c r="F91" t="s">
        <v>64</v>
      </c>
      <c r="G91">
        <v>12</v>
      </c>
      <c r="H91">
        <v>-1</v>
      </c>
      <c r="I91">
        <v>-1</v>
      </c>
      <c r="J91">
        <v>-1</v>
      </c>
      <c r="K91">
        <v>1</v>
      </c>
      <c r="L91">
        <v>-1</v>
      </c>
      <c r="M91">
        <v>-1</v>
      </c>
      <c r="N91">
        <v>-1</v>
      </c>
      <c r="O91">
        <v>-1</v>
      </c>
      <c r="P91">
        <v>-1</v>
      </c>
      <c r="Q91">
        <v>1</v>
      </c>
      <c r="R91">
        <v>-1</v>
      </c>
      <c r="S91">
        <v>-1</v>
      </c>
      <c r="T91">
        <v>-1</v>
      </c>
      <c r="U91">
        <v>1</v>
      </c>
      <c r="V91">
        <v>1</v>
      </c>
      <c r="W91">
        <v>-1</v>
      </c>
      <c r="X91">
        <v>1</v>
      </c>
      <c r="Y91">
        <v>-1</v>
      </c>
      <c r="Z91">
        <v>-1</v>
      </c>
      <c r="AA91">
        <v>-1</v>
      </c>
      <c r="AB91">
        <v>-1</v>
      </c>
      <c r="AC91" s="23">
        <v>38302</v>
      </c>
      <c r="AD91" s="2">
        <v>0.6217708333333333</v>
      </c>
      <c r="AE91" t="s">
        <v>65</v>
      </c>
      <c r="AF91">
        <v>18</v>
      </c>
      <c r="AG91" t="s">
        <v>64</v>
      </c>
      <c r="AH91">
        <v>12</v>
      </c>
      <c r="AI91">
        <v>-1</v>
      </c>
      <c r="AJ91">
        <v>-1</v>
      </c>
      <c r="AK91">
        <v>-1</v>
      </c>
      <c r="AL91">
        <v>1</v>
      </c>
      <c r="AM91">
        <v>-1</v>
      </c>
      <c r="AN91">
        <v>-1</v>
      </c>
      <c r="AO91">
        <v>-1</v>
      </c>
      <c r="AP91">
        <v>1</v>
      </c>
      <c r="AQ91">
        <v>-1</v>
      </c>
      <c r="AR91">
        <v>-1</v>
      </c>
      <c r="AS91">
        <v>-1</v>
      </c>
      <c r="AT91">
        <v>1</v>
      </c>
      <c r="AU91">
        <v>1</v>
      </c>
      <c r="AV91">
        <v>1</v>
      </c>
      <c r="AW91">
        <v>1</v>
      </c>
      <c r="AX91">
        <v>1</v>
      </c>
      <c r="AY91">
        <v>1</v>
      </c>
      <c r="AZ91">
        <v>1</v>
      </c>
      <c r="BA91">
        <v>1</v>
      </c>
      <c r="BB91">
        <v>1</v>
      </c>
      <c r="BC91">
        <v>-1</v>
      </c>
      <c r="BD91" t="s">
        <v>38</v>
      </c>
      <c r="BE91" t="s">
        <v>38</v>
      </c>
      <c r="BF91" t="s">
        <v>38</v>
      </c>
      <c r="BG91" t="s">
        <v>61</v>
      </c>
      <c r="BH91">
        <f>IF(H91=AI91,1,0)</f>
        <v>1</v>
      </c>
      <c r="BI91">
        <f>IF(I91=AJ91,1,0)</f>
        <v>1</v>
      </c>
      <c r="BJ91">
        <f>IF(J91=AK91,1,0)</f>
        <v>1</v>
      </c>
      <c r="BK91">
        <f>IF(K91=AL91,1,0)</f>
        <v>1</v>
      </c>
      <c r="BL91">
        <f>IF(L91=AM91,1,0)</f>
        <v>1</v>
      </c>
      <c r="BM91">
        <f>IF(M91=AN91,1,0)</f>
        <v>1</v>
      </c>
      <c r="BN91">
        <f>IF(N91=AO91,1,0)</f>
        <v>1</v>
      </c>
      <c r="BO91">
        <f>IF(O91=AP91,1,0)</f>
        <v>0</v>
      </c>
      <c r="BP91">
        <f>IF(P91=AQ91,1,0)</f>
        <v>1</v>
      </c>
      <c r="BQ91">
        <f>IF(Q91=AR91,1,0)</f>
        <v>0</v>
      </c>
      <c r="BR91">
        <f>IF(R91=AS91,1,0)</f>
        <v>1</v>
      </c>
      <c r="BS91">
        <f>IF(S91=AT91,1,0)</f>
        <v>0</v>
      </c>
      <c r="BT91">
        <f>IF(T91=AU91,1,0)</f>
        <v>0</v>
      </c>
      <c r="BU91">
        <f>IF(U91=AV91,1,0)</f>
        <v>1</v>
      </c>
      <c r="BV91">
        <f>IF(V91=AW91,1,0)</f>
        <v>1</v>
      </c>
      <c r="BW91">
        <f>IF(W91=AX91,1,0)</f>
        <v>0</v>
      </c>
      <c r="BX91">
        <f>IF(X91=AY91,1,0)</f>
        <v>1</v>
      </c>
      <c r="BY91">
        <f>IF(Y91=AZ91,1,0)</f>
        <v>0</v>
      </c>
      <c r="BZ91">
        <f>IF(Z91=BA91,1,0)</f>
        <v>0</v>
      </c>
      <c r="CA91">
        <f>IF(AA91=BB91,1,0)</f>
        <v>0</v>
      </c>
      <c r="CB91">
        <f>IF(AB91=BC91,1,0)</f>
        <v>1</v>
      </c>
      <c r="CC91">
        <f t="shared" si="3"/>
        <v>13</v>
      </c>
    </row>
    <row r="92" spans="1:81" ht="12.75">
      <c r="A92" t="s">
        <v>97</v>
      </c>
      <c r="B92" s="23">
        <v>38302</v>
      </c>
      <c r="C92" s="2">
        <v>0.5440162037037037</v>
      </c>
      <c r="D92" t="s">
        <v>93</v>
      </c>
      <c r="E92">
        <v>22</v>
      </c>
      <c r="F92" t="s">
        <v>64</v>
      </c>
      <c r="G92">
        <v>12</v>
      </c>
      <c r="H92">
        <v>1</v>
      </c>
      <c r="I92">
        <v>1</v>
      </c>
      <c r="J92">
        <v>-1</v>
      </c>
      <c r="K92">
        <v>1</v>
      </c>
      <c r="L92">
        <v>1</v>
      </c>
      <c r="M92">
        <v>1</v>
      </c>
      <c r="N92">
        <v>-1</v>
      </c>
      <c r="O92">
        <v>1</v>
      </c>
      <c r="P92">
        <v>1</v>
      </c>
      <c r="Q92">
        <v>-1</v>
      </c>
      <c r="R92">
        <v>1</v>
      </c>
      <c r="S92">
        <v>1</v>
      </c>
      <c r="T92">
        <v>1</v>
      </c>
      <c r="U92">
        <v>-1</v>
      </c>
      <c r="V92">
        <v>-1</v>
      </c>
      <c r="W92">
        <v>1</v>
      </c>
      <c r="X92">
        <v>-1</v>
      </c>
      <c r="Y92">
        <v>-1</v>
      </c>
      <c r="Z92">
        <v>1</v>
      </c>
      <c r="AA92">
        <v>1</v>
      </c>
      <c r="AB92">
        <v>1</v>
      </c>
      <c r="AC92" s="23">
        <v>38302</v>
      </c>
      <c r="AD92" s="2">
        <v>0.5491550925925927</v>
      </c>
      <c r="AE92" t="s">
        <v>93</v>
      </c>
      <c r="AF92">
        <v>22</v>
      </c>
      <c r="AG92" t="s">
        <v>64</v>
      </c>
      <c r="AH92">
        <v>15</v>
      </c>
      <c r="AI92">
        <v>-1</v>
      </c>
      <c r="AJ92">
        <v>1</v>
      </c>
      <c r="AK92" s="3">
        <v>1</v>
      </c>
      <c r="AL92" s="3">
        <v>-1</v>
      </c>
      <c r="AM92">
        <v>1</v>
      </c>
      <c r="AN92">
        <v>1</v>
      </c>
      <c r="AO92">
        <v>-1</v>
      </c>
      <c r="AP92">
        <v>-1</v>
      </c>
      <c r="AQ92">
        <v>-1</v>
      </c>
      <c r="AR92">
        <v>1</v>
      </c>
      <c r="AS92">
        <v>1</v>
      </c>
      <c r="AT92">
        <v>-1</v>
      </c>
      <c r="AU92">
        <v>1</v>
      </c>
      <c r="AV92">
        <v>-1</v>
      </c>
      <c r="AW92">
        <v>1</v>
      </c>
      <c r="AX92">
        <v>1</v>
      </c>
      <c r="AY92">
        <v>1</v>
      </c>
      <c r="AZ92">
        <v>1</v>
      </c>
      <c r="BA92">
        <v>1</v>
      </c>
      <c r="BB92">
        <v>1</v>
      </c>
      <c r="BC92">
        <v>1</v>
      </c>
      <c r="BD92" t="s">
        <v>38</v>
      </c>
      <c r="BE92" t="s">
        <v>38</v>
      </c>
      <c r="BF92" t="s">
        <v>38</v>
      </c>
      <c r="BG92" t="s">
        <v>63</v>
      </c>
      <c r="BH92">
        <f>IF(H92=AI92,1,0)</f>
        <v>0</v>
      </c>
      <c r="BI92">
        <f>IF(I92=AJ92,1,0)</f>
        <v>1</v>
      </c>
      <c r="BJ92">
        <f>IF(J92=AK92,1,0)</f>
        <v>0</v>
      </c>
      <c r="BK92">
        <f>IF(K92=AL92,1,0)</f>
        <v>0</v>
      </c>
      <c r="BL92">
        <f>IF(L92=AM92,1,0)</f>
        <v>1</v>
      </c>
      <c r="BM92">
        <f>IF(M92=AN92,1,0)</f>
        <v>1</v>
      </c>
      <c r="BN92">
        <f>IF(N92=AO92,1,0)</f>
        <v>1</v>
      </c>
      <c r="BO92">
        <f>IF(O92=AP92,1,0)</f>
        <v>0</v>
      </c>
      <c r="BP92">
        <f>IF(P92=AQ92,1,0)</f>
        <v>0</v>
      </c>
      <c r="BQ92">
        <f>IF(Q92=AR92,1,0)</f>
        <v>0</v>
      </c>
      <c r="BR92">
        <f>IF(R92=AS92,1,0)</f>
        <v>1</v>
      </c>
      <c r="BS92">
        <f>IF(S92=AT92,1,0)</f>
        <v>0</v>
      </c>
      <c r="BT92">
        <f>IF(T92=AU92,1,0)</f>
        <v>1</v>
      </c>
      <c r="BU92">
        <f>IF(U92=AV92,1,0)</f>
        <v>1</v>
      </c>
      <c r="BV92">
        <f>IF(V92=AW92,1,0)</f>
        <v>0</v>
      </c>
      <c r="BW92">
        <f>IF(W92=AX92,1,0)</f>
        <v>1</v>
      </c>
      <c r="BX92">
        <f>IF(X92=AY92,1,0)</f>
        <v>0</v>
      </c>
      <c r="BY92">
        <f>IF(Y92=AZ92,1,0)</f>
        <v>0</v>
      </c>
      <c r="BZ92">
        <f>IF(Z92=BA92,1,0)</f>
        <v>1</v>
      </c>
      <c r="CA92">
        <f>IF(AA92=BB92,1,0)</f>
        <v>1</v>
      </c>
      <c r="CB92">
        <f>IF(AB92=BC92,1,0)</f>
        <v>1</v>
      </c>
      <c r="CC92">
        <f t="shared" si="3"/>
        <v>11</v>
      </c>
    </row>
    <row r="93" spans="1:81" ht="12.75">
      <c r="A93" t="s">
        <v>97</v>
      </c>
      <c r="B93" s="23">
        <v>38302</v>
      </c>
      <c r="C93" s="2">
        <v>0.47333333333333333</v>
      </c>
      <c r="D93" t="s">
        <v>65</v>
      </c>
      <c r="E93">
        <v>19</v>
      </c>
      <c r="F93" t="s">
        <v>66</v>
      </c>
      <c r="G93">
        <v>13</v>
      </c>
      <c r="H93">
        <v>1</v>
      </c>
      <c r="I93">
        <v>1</v>
      </c>
      <c r="J93">
        <v>-1</v>
      </c>
      <c r="K93">
        <v>1</v>
      </c>
      <c r="L93">
        <v>1</v>
      </c>
      <c r="M93">
        <v>-1</v>
      </c>
      <c r="N93">
        <v>-1</v>
      </c>
      <c r="O93">
        <v>1</v>
      </c>
      <c r="P93">
        <v>-1</v>
      </c>
      <c r="Q93">
        <v>-1</v>
      </c>
      <c r="R93">
        <v>1</v>
      </c>
      <c r="S93">
        <v>-1</v>
      </c>
      <c r="T93">
        <v>-1</v>
      </c>
      <c r="U93">
        <v>1</v>
      </c>
      <c r="V93">
        <v>-1</v>
      </c>
      <c r="W93">
        <v>-1</v>
      </c>
      <c r="X93">
        <v>-1</v>
      </c>
      <c r="Y93">
        <v>-1</v>
      </c>
      <c r="Z93">
        <v>-1</v>
      </c>
      <c r="AA93">
        <v>1</v>
      </c>
      <c r="AB93">
        <v>1</v>
      </c>
      <c r="AC93" s="23">
        <v>38302</v>
      </c>
      <c r="AD93" s="2">
        <v>0.48164351851851855</v>
      </c>
      <c r="AE93" t="s">
        <v>65</v>
      </c>
      <c r="AF93">
        <v>19</v>
      </c>
      <c r="AG93" t="s">
        <v>66</v>
      </c>
      <c r="AH93">
        <v>13</v>
      </c>
      <c r="AI93">
        <v>1</v>
      </c>
      <c r="AJ93">
        <v>1</v>
      </c>
      <c r="AK93">
        <v>-1</v>
      </c>
      <c r="AL93">
        <v>1</v>
      </c>
      <c r="AM93">
        <v>1</v>
      </c>
      <c r="AN93">
        <v>1</v>
      </c>
      <c r="AO93">
        <v>1</v>
      </c>
      <c r="AP93">
        <v>1</v>
      </c>
      <c r="AQ93">
        <v>-1</v>
      </c>
      <c r="AR93">
        <v>-1</v>
      </c>
      <c r="AS93">
        <v>1</v>
      </c>
      <c r="AT93">
        <v>-1</v>
      </c>
      <c r="AU93">
        <v>1</v>
      </c>
      <c r="AV93">
        <v>-1</v>
      </c>
      <c r="AW93">
        <v>-1</v>
      </c>
      <c r="AX93">
        <v>1</v>
      </c>
      <c r="AY93">
        <v>1</v>
      </c>
      <c r="AZ93">
        <v>1</v>
      </c>
      <c r="BA93">
        <v>1</v>
      </c>
      <c r="BB93">
        <v>1</v>
      </c>
      <c r="BC93">
        <v>1</v>
      </c>
      <c r="BD93" t="s">
        <v>38</v>
      </c>
      <c r="BE93" t="s">
        <v>38</v>
      </c>
      <c r="BF93" t="s">
        <v>38</v>
      </c>
      <c r="BG93" t="s">
        <v>63</v>
      </c>
      <c r="BH93">
        <f>IF(H93=AI93,1,0)</f>
        <v>1</v>
      </c>
      <c r="BI93">
        <f>IF(I93=AJ93,1,0)</f>
        <v>1</v>
      </c>
      <c r="BJ93">
        <f>IF(J93=AK93,1,0)</f>
        <v>1</v>
      </c>
      <c r="BK93">
        <f>IF(K93=AL93,1,0)</f>
        <v>1</v>
      </c>
      <c r="BL93">
        <f>IF(L93=AM93,1,0)</f>
        <v>1</v>
      </c>
      <c r="BM93">
        <f>IF(M93=AN93,1,0)</f>
        <v>0</v>
      </c>
      <c r="BN93">
        <f>IF(N93=AO93,1,0)</f>
        <v>0</v>
      </c>
      <c r="BO93">
        <f>IF(O93=AP93,1,0)</f>
        <v>1</v>
      </c>
      <c r="BP93">
        <f>IF(P93=AQ93,1,0)</f>
        <v>1</v>
      </c>
      <c r="BQ93">
        <f>IF(Q93=AR93,1,0)</f>
        <v>1</v>
      </c>
      <c r="BR93">
        <f>IF(R93=AS93,1,0)</f>
        <v>1</v>
      </c>
      <c r="BS93">
        <f>IF(S93=AT93,1,0)</f>
        <v>1</v>
      </c>
      <c r="BT93">
        <f>IF(T93=AU93,1,0)</f>
        <v>0</v>
      </c>
      <c r="BU93">
        <f>IF(U93=AV93,1,0)</f>
        <v>0</v>
      </c>
      <c r="BV93">
        <f>IF(V93=AW93,1,0)</f>
        <v>1</v>
      </c>
      <c r="BW93">
        <f>IF(W93=AX93,1,0)</f>
        <v>0</v>
      </c>
      <c r="BX93">
        <f>IF(X93=AY93,1,0)</f>
        <v>0</v>
      </c>
      <c r="BY93">
        <f>IF(Y93=AZ93,1,0)</f>
        <v>0</v>
      </c>
      <c r="BZ93">
        <f>IF(Z93=BA93,1,0)</f>
        <v>0</v>
      </c>
      <c r="CA93">
        <f>IF(AA93=BB93,1,0)</f>
        <v>1</v>
      </c>
      <c r="CB93">
        <f>IF(AB93=BC93,1,0)</f>
        <v>1</v>
      </c>
      <c r="CC93">
        <f t="shared" si="3"/>
        <v>13</v>
      </c>
    </row>
    <row r="94" spans="1:81" ht="12.75">
      <c r="A94" t="s">
        <v>97</v>
      </c>
      <c r="B94" s="23">
        <v>38302</v>
      </c>
      <c r="C94" s="2">
        <v>0.435636574074074</v>
      </c>
      <c r="D94" t="s">
        <v>65</v>
      </c>
      <c r="E94">
        <v>21</v>
      </c>
      <c r="F94" t="s">
        <v>66</v>
      </c>
      <c r="G94">
        <v>14</v>
      </c>
      <c r="H94">
        <v>-1</v>
      </c>
      <c r="I94">
        <v>-1</v>
      </c>
      <c r="J94">
        <v>-1</v>
      </c>
      <c r="K94">
        <v>1</v>
      </c>
      <c r="L94">
        <v>1</v>
      </c>
      <c r="M94">
        <v>1</v>
      </c>
      <c r="N94">
        <v>1</v>
      </c>
      <c r="O94">
        <v>-1</v>
      </c>
      <c r="P94">
        <v>-1</v>
      </c>
      <c r="Q94">
        <v>1</v>
      </c>
      <c r="R94">
        <v>1</v>
      </c>
      <c r="S94">
        <v>1</v>
      </c>
      <c r="T94">
        <v>-1</v>
      </c>
      <c r="U94">
        <v>1</v>
      </c>
      <c r="V94">
        <v>-1</v>
      </c>
      <c r="W94">
        <v>-1</v>
      </c>
      <c r="X94">
        <v>-1</v>
      </c>
      <c r="Y94">
        <v>1</v>
      </c>
      <c r="Z94">
        <v>1</v>
      </c>
      <c r="AA94">
        <v>-1</v>
      </c>
      <c r="AB94">
        <v>1</v>
      </c>
      <c r="AC94" s="23">
        <v>38302</v>
      </c>
      <c r="AD94" s="2">
        <v>0.5116550925925926</v>
      </c>
      <c r="AE94" t="s">
        <v>99</v>
      </c>
      <c r="AF94">
        <v>21</v>
      </c>
      <c r="AG94" t="s">
        <v>66</v>
      </c>
      <c r="AH94">
        <v>14</v>
      </c>
      <c r="AI94">
        <v>-1</v>
      </c>
      <c r="AJ94">
        <v>-1</v>
      </c>
      <c r="AK94">
        <v>-1</v>
      </c>
      <c r="AL94">
        <v>1</v>
      </c>
      <c r="AM94">
        <v>1</v>
      </c>
      <c r="AN94">
        <v>-1</v>
      </c>
      <c r="AO94">
        <v>1</v>
      </c>
      <c r="AP94">
        <v>-1</v>
      </c>
      <c r="AQ94">
        <v>1</v>
      </c>
      <c r="AR94">
        <v>-1</v>
      </c>
      <c r="AS94">
        <v>-1</v>
      </c>
      <c r="AT94">
        <v>1</v>
      </c>
      <c r="AU94">
        <v>-1</v>
      </c>
      <c r="AV94">
        <v>1</v>
      </c>
      <c r="AW94">
        <v>1</v>
      </c>
      <c r="AX94">
        <v>-1</v>
      </c>
      <c r="AY94">
        <v>-1</v>
      </c>
      <c r="AZ94">
        <v>-1</v>
      </c>
      <c r="BA94">
        <v>1</v>
      </c>
      <c r="BB94">
        <v>-1</v>
      </c>
      <c r="BC94">
        <v>-1</v>
      </c>
      <c r="BD94" t="s">
        <v>38</v>
      </c>
      <c r="BE94" t="s">
        <v>38</v>
      </c>
      <c r="BF94" t="s">
        <v>38</v>
      </c>
      <c r="BG94" t="s">
        <v>63</v>
      </c>
      <c r="BH94">
        <f>IF(H94=AI94,1,0)</f>
        <v>1</v>
      </c>
      <c r="BI94">
        <f>IF(I94=AJ94,1,0)</f>
        <v>1</v>
      </c>
      <c r="BJ94">
        <f>IF(J94=AK94,1,0)</f>
        <v>1</v>
      </c>
      <c r="BK94">
        <f>IF(K94=AL94,1,0)</f>
        <v>1</v>
      </c>
      <c r="BL94">
        <f>IF(L94=AM94,1,0)</f>
        <v>1</v>
      </c>
      <c r="BM94">
        <f>IF(M94=AN94,1,0)</f>
        <v>0</v>
      </c>
      <c r="BN94">
        <f>IF(N94=AO94,1,0)</f>
        <v>1</v>
      </c>
      <c r="BO94">
        <f>IF(O94=AP94,1,0)</f>
        <v>1</v>
      </c>
      <c r="BP94">
        <f>IF(P94=AQ94,1,0)</f>
        <v>0</v>
      </c>
      <c r="BQ94">
        <f>IF(Q94=AR94,1,0)</f>
        <v>0</v>
      </c>
      <c r="BR94">
        <f>IF(R94=AS94,1,0)</f>
        <v>0</v>
      </c>
      <c r="BS94">
        <f>IF(S94=AT94,1,0)</f>
        <v>1</v>
      </c>
      <c r="BT94">
        <f>IF(T94=AU94,1,0)</f>
        <v>1</v>
      </c>
      <c r="BU94">
        <f>IF(U94=AV94,1,0)</f>
        <v>1</v>
      </c>
      <c r="BV94">
        <f>IF(V94=AW94,1,0)</f>
        <v>0</v>
      </c>
      <c r="BW94">
        <f>IF(W94=AX94,1,0)</f>
        <v>1</v>
      </c>
      <c r="BX94">
        <f>IF(X94=AY94,1,0)</f>
        <v>1</v>
      </c>
      <c r="BY94">
        <f>IF(Y94=AZ94,1,0)</f>
        <v>0</v>
      </c>
      <c r="BZ94">
        <f>IF(Z94=BA94,1,0)</f>
        <v>1</v>
      </c>
      <c r="CA94">
        <f>IF(AA94=BB94,1,0)</f>
        <v>1</v>
      </c>
      <c r="CB94">
        <f>IF(AB94=BC94,1,0)</f>
        <v>0</v>
      </c>
      <c r="CC94">
        <f t="shared" si="3"/>
        <v>14</v>
      </c>
    </row>
    <row r="95" spans="1:81" ht="12.75">
      <c r="A95" t="s">
        <v>97</v>
      </c>
      <c r="B95" s="23">
        <v>38302</v>
      </c>
      <c r="C95" s="2">
        <v>0.8751388888888889</v>
      </c>
      <c r="D95" t="s">
        <v>65</v>
      </c>
      <c r="E95">
        <v>18</v>
      </c>
      <c r="F95" t="s">
        <v>64</v>
      </c>
      <c r="G95">
        <v>13</v>
      </c>
      <c r="H95">
        <v>1</v>
      </c>
      <c r="I95">
        <v>1</v>
      </c>
      <c r="J95">
        <v>-1</v>
      </c>
      <c r="K95">
        <v>1</v>
      </c>
      <c r="L95">
        <v>-1</v>
      </c>
      <c r="M95">
        <v>-1</v>
      </c>
      <c r="N95">
        <v>1</v>
      </c>
      <c r="O95">
        <v>1</v>
      </c>
      <c r="P95">
        <v>-1</v>
      </c>
      <c r="Q95">
        <v>1</v>
      </c>
      <c r="R95">
        <v>-1</v>
      </c>
      <c r="S95">
        <v>1</v>
      </c>
      <c r="T95">
        <v>-1</v>
      </c>
      <c r="U95">
        <v>-1</v>
      </c>
      <c r="V95">
        <v>1</v>
      </c>
      <c r="W95">
        <v>1</v>
      </c>
      <c r="X95">
        <v>1</v>
      </c>
      <c r="Y95">
        <v>1</v>
      </c>
      <c r="Z95">
        <v>-1</v>
      </c>
      <c r="AA95">
        <v>1</v>
      </c>
      <c r="AB95">
        <v>1</v>
      </c>
      <c r="AC95" s="23">
        <v>38302</v>
      </c>
      <c r="AD95" s="2">
        <v>0.9465277777777777</v>
      </c>
      <c r="AE95" t="s">
        <v>65</v>
      </c>
      <c r="AF95">
        <v>18</v>
      </c>
      <c r="AG95" t="s">
        <v>64</v>
      </c>
      <c r="AH95">
        <v>13</v>
      </c>
      <c r="AI95">
        <v>1</v>
      </c>
      <c r="AJ95">
        <v>-1</v>
      </c>
      <c r="AK95">
        <v>-1</v>
      </c>
      <c r="AL95" s="3">
        <v>-1</v>
      </c>
      <c r="AM95">
        <v>-1</v>
      </c>
      <c r="AN95">
        <v>-1</v>
      </c>
      <c r="AO95">
        <v>-1</v>
      </c>
      <c r="AP95">
        <v>1</v>
      </c>
      <c r="AQ95">
        <v>1</v>
      </c>
      <c r="AR95">
        <v>1</v>
      </c>
      <c r="AS95">
        <v>-1</v>
      </c>
      <c r="AT95">
        <v>1</v>
      </c>
      <c r="AU95">
        <v>1</v>
      </c>
      <c r="AV95">
        <v>1</v>
      </c>
      <c r="AW95">
        <v>-1</v>
      </c>
      <c r="AX95">
        <v>-1</v>
      </c>
      <c r="AY95">
        <v>1</v>
      </c>
      <c r="AZ95">
        <v>1</v>
      </c>
      <c r="BA95">
        <v>1</v>
      </c>
      <c r="BB95">
        <v>1</v>
      </c>
      <c r="BC95">
        <v>1</v>
      </c>
      <c r="BD95" t="s">
        <v>38</v>
      </c>
      <c r="BE95" t="s">
        <v>38</v>
      </c>
      <c r="BF95" t="s">
        <v>38</v>
      </c>
      <c r="BG95" t="s">
        <v>63</v>
      </c>
      <c r="BH95">
        <f>IF(H95=AI95,1,0)</f>
        <v>1</v>
      </c>
      <c r="BI95">
        <f>IF(I95=AJ95,1,0)</f>
        <v>0</v>
      </c>
      <c r="BJ95">
        <f>IF(J95=AK95,1,0)</f>
        <v>1</v>
      </c>
      <c r="BK95">
        <f>IF(K95=AL95,1,0)</f>
        <v>0</v>
      </c>
      <c r="BL95">
        <f>IF(L95=AM95,1,0)</f>
        <v>1</v>
      </c>
      <c r="BM95">
        <f>IF(M95=AN95,1,0)</f>
        <v>1</v>
      </c>
      <c r="BN95">
        <f>IF(N95=AO95,1,0)</f>
        <v>0</v>
      </c>
      <c r="BO95">
        <f>IF(O95=AP95,1,0)</f>
        <v>1</v>
      </c>
      <c r="BP95">
        <f>IF(P95=AQ95,1,0)</f>
        <v>0</v>
      </c>
      <c r="BQ95">
        <f>IF(Q95=AR95,1,0)</f>
        <v>1</v>
      </c>
      <c r="BR95">
        <f>IF(R95=AS95,1,0)</f>
        <v>1</v>
      </c>
      <c r="BS95">
        <f>IF(S95=AT95,1,0)</f>
        <v>1</v>
      </c>
      <c r="BT95">
        <f>IF(T95=AU95,1,0)</f>
        <v>0</v>
      </c>
      <c r="BU95">
        <f>IF(U95=AV95,1,0)</f>
        <v>0</v>
      </c>
      <c r="BV95">
        <f>IF(V95=AW95,1,0)</f>
        <v>0</v>
      </c>
      <c r="BW95">
        <f>IF(W95=AX95,1,0)</f>
        <v>0</v>
      </c>
      <c r="BX95">
        <f>IF(X95=AY95,1,0)</f>
        <v>1</v>
      </c>
      <c r="BY95">
        <f>IF(Y95=AZ95,1,0)</f>
        <v>1</v>
      </c>
      <c r="BZ95">
        <f>IF(Z95=BA95,1,0)</f>
        <v>0</v>
      </c>
      <c r="CA95">
        <f>IF(AA95=BB95,1,0)</f>
        <v>1</v>
      </c>
      <c r="CB95">
        <f>IF(AB95=BC95,1,0)</f>
        <v>1</v>
      </c>
      <c r="CC95">
        <f t="shared" si="3"/>
        <v>12</v>
      </c>
    </row>
    <row r="96" spans="1:81" ht="12.75">
      <c r="A96" t="s">
        <v>97</v>
      </c>
      <c r="B96" s="23">
        <v>38302</v>
      </c>
      <c r="C96" s="2">
        <v>0.49641203703703707</v>
      </c>
      <c r="D96" t="s">
        <v>65</v>
      </c>
      <c r="E96">
        <v>19</v>
      </c>
      <c r="F96" t="s">
        <v>64</v>
      </c>
      <c r="G96">
        <v>13</v>
      </c>
      <c r="H96">
        <v>1</v>
      </c>
      <c r="I96">
        <v>-1</v>
      </c>
      <c r="J96">
        <v>-1</v>
      </c>
      <c r="K96">
        <v>1</v>
      </c>
      <c r="L96">
        <v>-1</v>
      </c>
      <c r="M96">
        <v>-1</v>
      </c>
      <c r="N96">
        <v>1</v>
      </c>
      <c r="O96">
        <v>-1</v>
      </c>
      <c r="P96">
        <v>-1</v>
      </c>
      <c r="Q96">
        <v>-1</v>
      </c>
      <c r="R96">
        <v>-1</v>
      </c>
      <c r="S96">
        <v>1</v>
      </c>
      <c r="T96">
        <v>1</v>
      </c>
      <c r="U96">
        <v>-1</v>
      </c>
      <c r="V96">
        <v>1</v>
      </c>
      <c r="W96">
        <v>-1</v>
      </c>
      <c r="X96">
        <v>1</v>
      </c>
      <c r="Y96">
        <v>1</v>
      </c>
      <c r="Z96">
        <v>1</v>
      </c>
      <c r="AA96">
        <v>1</v>
      </c>
      <c r="AB96">
        <v>1</v>
      </c>
      <c r="AC96" s="23">
        <v>38302</v>
      </c>
      <c r="AD96" s="2">
        <v>0.5189930555555555</v>
      </c>
      <c r="AE96" t="s">
        <v>65</v>
      </c>
      <c r="AF96">
        <v>19</v>
      </c>
      <c r="AG96" t="s">
        <v>64</v>
      </c>
      <c r="AH96">
        <v>19</v>
      </c>
      <c r="AI96">
        <v>1</v>
      </c>
      <c r="AJ96">
        <v>1</v>
      </c>
      <c r="AK96">
        <v>-1</v>
      </c>
      <c r="AL96">
        <v>1</v>
      </c>
      <c r="AM96">
        <v>-1</v>
      </c>
      <c r="AN96">
        <v>1</v>
      </c>
      <c r="AO96">
        <v>1</v>
      </c>
      <c r="AP96">
        <v>-1</v>
      </c>
      <c r="AQ96">
        <v>-1</v>
      </c>
      <c r="AR96">
        <v>1</v>
      </c>
      <c r="AS96">
        <v>-1</v>
      </c>
      <c r="AT96">
        <v>1</v>
      </c>
      <c r="AU96">
        <v>1</v>
      </c>
      <c r="AV96">
        <v>1</v>
      </c>
      <c r="AW96">
        <v>1</v>
      </c>
      <c r="AX96">
        <v>-1</v>
      </c>
      <c r="AY96">
        <v>1</v>
      </c>
      <c r="AZ96">
        <v>-1</v>
      </c>
      <c r="BA96">
        <v>1</v>
      </c>
      <c r="BB96">
        <v>1</v>
      </c>
      <c r="BC96">
        <v>1</v>
      </c>
      <c r="BD96" t="s">
        <v>38</v>
      </c>
      <c r="BE96" t="s">
        <v>38</v>
      </c>
      <c r="BF96" t="s">
        <v>38</v>
      </c>
      <c r="BG96" t="s">
        <v>63</v>
      </c>
      <c r="BH96">
        <f>IF(H96=AI96,1,0)</f>
        <v>1</v>
      </c>
      <c r="BI96">
        <f>IF(I96=AJ96,1,0)</f>
        <v>0</v>
      </c>
      <c r="BJ96">
        <f>IF(J96=AK96,1,0)</f>
        <v>1</v>
      </c>
      <c r="BK96">
        <f>IF(K96=AL96,1,0)</f>
        <v>1</v>
      </c>
      <c r="BL96">
        <f>IF(L96=AM96,1,0)</f>
        <v>1</v>
      </c>
      <c r="BM96">
        <f>IF(M96=AN96,1,0)</f>
        <v>0</v>
      </c>
      <c r="BN96">
        <f>IF(N96=AO96,1,0)</f>
        <v>1</v>
      </c>
      <c r="BO96">
        <f>IF(O96=AP96,1,0)</f>
        <v>1</v>
      </c>
      <c r="BP96">
        <f>IF(P96=AQ96,1,0)</f>
        <v>1</v>
      </c>
      <c r="BQ96">
        <f>IF(Q96=AR96,1,0)</f>
        <v>0</v>
      </c>
      <c r="BR96">
        <f>IF(R96=AS96,1,0)</f>
        <v>1</v>
      </c>
      <c r="BS96">
        <f>IF(S96=AT96,1,0)</f>
        <v>1</v>
      </c>
      <c r="BT96">
        <f>IF(T96=AU96,1,0)</f>
        <v>1</v>
      </c>
      <c r="BU96">
        <f>IF(U96=AV96,1,0)</f>
        <v>0</v>
      </c>
      <c r="BV96">
        <f>IF(V96=AW96,1,0)</f>
        <v>1</v>
      </c>
      <c r="BW96">
        <f>IF(W96=AX96,1,0)</f>
        <v>1</v>
      </c>
      <c r="BX96">
        <f>IF(X96=AY96,1,0)</f>
        <v>1</v>
      </c>
      <c r="BY96">
        <f>IF(Y96=AZ96,1,0)</f>
        <v>0</v>
      </c>
      <c r="BZ96">
        <f>IF(Z96=BA96,1,0)</f>
        <v>1</v>
      </c>
      <c r="CA96">
        <f>IF(AA96=BB96,1,0)</f>
        <v>1</v>
      </c>
      <c r="CB96">
        <f>IF(AB96=BC96,1,0)</f>
        <v>1</v>
      </c>
      <c r="CC96">
        <f t="shared" si="3"/>
        <v>16</v>
      </c>
    </row>
    <row r="97" spans="1:81" ht="12.75">
      <c r="A97" t="s">
        <v>97</v>
      </c>
      <c r="B97" s="23">
        <v>38302</v>
      </c>
      <c r="C97" s="2">
        <v>0.6340046296296297</v>
      </c>
      <c r="D97" t="s">
        <v>65</v>
      </c>
      <c r="E97">
        <v>18</v>
      </c>
      <c r="F97" t="s">
        <v>64</v>
      </c>
      <c r="G97">
        <v>12</v>
      </c>
      <c r="H97">
        <v>-1</v>
      </c>
      <c r="I97">
        <v>-1</v>
      </c>
      <c r="J97">
        <v>-1</v>
      </c>
      <c r="K97">
        <v>1</v>
      </c>
      <c r="L97">
        <v>-1</v>
      </c>
      <c r="M97">
        <v>-1</v>
      </c>
      <c r="N97">
        <v>-1</v>
      </c>
      <c r="O97">
        <v>-1</v>
      </c>
      <c r="P97">
        <v>1</v>
      </c>
      <c r="Q97">
        <v>-1</v>
      </c>
      <c r="R97">
        <v>1</v>
      </c>
      <c r="S97">
        <v>1</v>
      </c>
      <c r="T97">
        <v>1</v>
      </c>
      <c r="U97">
        <v>-1</v>
      </c>
      <c r="V97">
        <v>1</v>
      </c>
      <c r="W97">
        <v>1</v>
      </c>
      <c r="X97">
        <v>-1</v>
      </c>
      <c r="Y97">
        <v>-1</v>
      </c>
      <c r="Z97">
        <v>1</v>
      </c>
      <c r="AA97">
        <v>-1</v>
      </c>
      <c r="AB97">
        <v>-1</v>
      </c>
      <c r="AC97" s="23">
        <v>38302</v>
      </c>
      <c r="AD97" s="2">
        <v>0.6584722222222222</v>
      </c>
      <c r="AE97" t="s">
        <v>65</v>
      </c>
      <c r="AF97">
        <v>18</v>
      </c>
      <c r="AG97" t="s">
        <v>64</v>
      </c>
      <c r="AH97">
        <v>12</v>
      </c>
      <c r="AI97">
        <v>-1</v>
      </c>
      <c r="AJ97">
        <v>-1</v>
      </c>
      <c r="AK97">
        <v>-1</v>
      </c>
      <c r="AL97">
        <v>1</v>
      </c>
      <c r="AM97">
        <v>1</v>
      </c>
      <c r="AN97">
        <v>-1</v>
      </c>
      <c r="AO97">
        <v>-1</v>
      </c>
      <c r="AP97">
        <v>-1</v>
      </c>
      <c r="AQ97">
        <v>1</v>
      </c>
      <c r="AR97">
        <v>-1</v>
      </c>
      <c r="AS97">
        <v>-1</v>
      </c>
      <c r="AT97">
        <v>1</v>
      </c>
      <c r="AU97">
        <v>1</v>
      </c>
      <c r="AV97">
        <v>-1</v>
      </c>
      <c r="AW97">
        <v>1</v>
      </c>
      <c r="AX97">
        <v>1</v>
      </c>
      <c r="AY97">
        <v>1</v>
      </c>
      <c r="AZ97">
        <v>-1</v>
      </c>
      <c r="BA97">
        <v>1</v>
      </c>
      <c r="BB97">
        <v>1</v>
      </c>
      <c r="BC97">
        <v>-1</v>
      </c>
      <c r="BD97" t="s">
        <v>38</v>
      </c>
      <c r="BE97" t="s">
        <v>38</v>
      </c>
      <c r="BF97" t="s">
        <v>38</v>
      </c>
      <c r="BG97" t="s">
        <v>63</v>
      </c>
      <c r="BH97">
        <f>IF(H97=AI97,1,0)</f>
        <v>1</v>
      </c>
      <c r="BI97">
        <f>IF(I97=AJ97,1,0)</f>
        <v>1</v>
      </c>
      <c r="BJ97">
        <f>IF(J97=AK97,1,0)</f>
        <v>1</v>
      </c>
      <c r="BK97">
        <f>IF(K97=AL97,1,0)</f>
        <v>1</v>
      </c>
      <c r="BL97">
        <f>IF(L97=AM97,1,0)</f>
        <v>0</v>
      </c>
      <c r="BM97">
        <f>IF(M97=AN97,1,0)</f>
        <v>1</v>
      </c>
      <c r="BN97">
        <f>IF(N97=AO97,1,0)</f>
        <v>1</v>
      </c>
      <c r="BO97">
        <f>IF(O97=AP97,1,0)</f>
        <v>1</v>
      </c>
      <c r="BP97">
        <f>IF(P97=AQ97,1,0)</f>
        <v>1</v>
      </c>
      <c r="BQ97">
        <f>IF(Q97=AR97,1,0)</f>
        <v>1</v>
      </c>
      <c r="BR97">
        <f>IF(R97=AS97,1,0)</f>
        <v>0</v>
      </c>
      <c r="BS97">
        <f>IF(S97=AT97,1,0)</f>
        <v>1</v>
      </c>
      <c r="BT97">
        <f>IF(T97=AU97,1,0)</f>
        <v>1</v>
      </c>
      <c r="BU97">
        <f>IF(U97=AV97,1,0)</f>
        <v>1</v>
      </c>
      <c r="BV97">
        <f>IF(V97=AW97,1,0)</f>
        <v>1</v>
      </c>
      <c r="BW97">
        <f>IF(W97=AX97,1,0)</f>
        <v>1</v>
      </c>
      <c r="BX97">
        <f>IF(X97=AY97,1,0)</f>
        <v>0</v>
      </c>
      <c r="BY97">
        <f>IF(Y97=AZ97,1,0)</f>
        <v>1</v>
      </c>
      <c r="BZ97">
        <f>IF(Z97=BA97,1,0)</f>
        <v>1</v>
      </c>
      <c r="CA97">
        <f>IF(AA97=BB97,1,0)</f>
        <v>0</v>
      </c>
      <c r="CB97">
        <f>IF(AB97=BC97,1,0)</f>
        <v>1</v>
      </c>
      <c r="CC97">
        <f t="shared" si="3"/>
        <v>17</v>
      </c>
    </row>
    <row r="98" spans="1:81" ht="12.75">
      <c r="A98" t="s">
        <v>97</v>
      </c>
      <c r="B98" s="23">
        <v>38302</v>
      </c>
      <c r="C98" s="2">
        <v>0.6115625</v>
      </c>
      <c r="D98" t="s">
        <v>99</v>
      </c>
      <c r="E98">
        <v>17</v>
      </c>
      <c r="F98" t="s">
        <v>64</v>
      </c>
      <c r="G98">
        <v>12</v>
      </c>
      <c r="H98">
        <v>1</v>
      </c>
      <c r="I98">
        <v>1</v>
      </c>
      <c r="J98">
        <v>-1</v>
      </c>
      <c r="K98">
        <v>1</v>
      </c>
      <c r="L98">
        <v>-1</v>
      </c>
      <c r="M98">
        <v>-1</v>
      </c>
      <c r="N98">
        <v>1</v>
      </c>
      <c r="O98">
        <v>1</v>
      </c>
      <c r="P98">
        <v>-1</v>
      </c>
      <c r="Q98">
        <v>-1</v>
      </c>
      <c r="R98">
        <v>1</v>
      </c>
      <c r="S98">
        <v>1</v>
      </c>
      <c r="T98">
        <v>-1</v>
      </c>
      <c r="U98">
        <v>-1</v>
      </c>
      <c r="V98">
        <v>1</v>
      </c>
      <c r="W98">
        <v>1</v>
      </c>
      <c r="X98">
        <v>1</v>
      </c>
      <c r="Y98">
        <v>-1</v>
      </c>
      <c r="Z98">
        <v>-1</v>
      </c>
      <c r="AA98">
        <v>1</v>
      </c>
      <c r="AB98">
        <v>1</v>
      </c>
      <c r="AC98" s="23">
        <v>38302</v>
      </c>
      <c r="AD98" s="2">
        <v>0.6297800925925926</v>
      </c>
      <c r="AE98" t="s">
        <v>99</v>
      </c>
      <c r="AF98">
        <v>17</v>
      </c>
      <c r="AG98" t="s">
        <v>64</v>
      </c>
      <c r="AH98">
        <v>12</v>
      </c>
      <c r="AI98">
        <v>1</v>
      </c>
      <c r="AJ98">
        <v>-1</v>
      </c>
      <c r="AK98">
        <v>-1</v>
      </c>
      <c r="AL98">
        <v>1</v>
      </c>
      <c r="AM98">
        <v>-1</v>
      </c>
      <c r="AN98">
        <v>1</v>
      </c>
      <c r="AO98">
        <v>-1</v>
      </c>
      <c r="AP98">
        <v>1</v>
      </c>
      <c r="AQ98">
        <v>1</v>
      </c>
      <c r="AR98">
        <v>-1</v>
      </c>
      <c r="AS98">
        <v>1</v>
      </c>
      <c r="AT98">
        <v>1</v>
      </c>
      <c r="AU98">
        <v>-1</v>
      </c>
      <c r="AV98">
        <v>-1</v>
      </c>
      <c r="AW98">
        <v>1</v>
      </c>
      <c r="AX98">
        <v>1</v>
      </c>
      <c r="AY98">
        <v>1</v>
      </c>
      <c r="AZ98">
        <v>-1</v>
      </c>
      <c r="BA98">
        <v>-1</v>
      </c>
      <c r="BB98">
        <v>1</v>
      </c>
      <c r="BC98">
        <v>1</v>
      </c>
      <c r="BD98" t="s">
        <v>38</v>
      </c>
      <c r="BE98" t="s">
        <v>38</v>
      </c>
      <c r="BF98" t="s">
        <v>38</v>
      </c>
      <c r="BG98" t="s">
        <v>61</v>
      </c>
      <c r="BH98">
        <f>IF(H98=AI98,1,0)</f>
        <v>1</v>
      </c>
      <c r="BI98">
        <f>IF(I98=AJ98,1,0)</f>
        <v>0</v>
      </c>
      <c r="BJ98">
        <f>IF(J98=AK98,1,0)</f>
        <v>1</v>
      </c>
      <c r="BK98">
        <f>IF(K98=AL98,1,0)</f>
        <v>1</v>
      </c>
      <c r="BL98">
        <f>IF(L98=AM98,1,0)</f>
        <v>1</v>
      </c>
      <c r="BM98">
        <f>IF(M98=AN98,1,0)</f>
        <v>0</v>
      </c>
      <c r="BN98">
        <f>IF(N98=AO98,1,0)</f>
        <v>0</v>
      </c>
      <c r="BO98">
        <f>IF(O98=AP98,1,0)</f>
        <v>1</v>
      </c>
      <c r="BP98">
        <f>IF(P98=AQ98,1,0)</f>
        <v>0</v>
      </c>
      <c r="BQ98">
        <f>IF(Q98=AR98,1,0)</f>
        <v>1</v>
      </c>
      <c r="BR98">
        <f>IF(R98=AS98,1,0)</f>
        <v>1</v>
      </c>
      <c r="BS98">
        <f>IF(S98=AT98,1,0)</f>
        <v>1</v>
      </c>
      <c r="BT98">
        <f>IF(T98=AU98,1,0)</f>
        <v>1</v>
      </c>
      <c r="BU98">
        <f>IF(U98=AV98,1,0)</f>
        <v>1</v>
      </c>
      <c r="BV98">
        <f>IF(V98=AW98,1,0)</f>
        <v>1</v>
      </c>
      <c r="BW98">
        <f>IF(W98=AX98,1,0)</f>
        <v>1</v>
      </c>
      <c r="BX98">
        <f>IF(X98=AY98,1,0)</f>
        <v>1</v>
      </c>
      <c r="BY98">
        <f>IF(Y98=AZ98,1,0)</f>
        <v>1</v>
      </c>
      <c r="BZ98">
        <f>IF(Z98=BA98,1,0)</f>
        <v>1</v>
      </c>
      <c r="CA98">
        <f>IF(AA98=BB98,1,0)</f>
        <v>1</v>
      </c>
      <c r="CB98">
        <f>IF(AB98=BC98,1,0)</f>
        <v>1</v>
      </c>
      <c r="CC98">
        <f t="shared" si="3"/>
        <v>17</v>
      </c>
    </row>
    <row r="99" spans="1:81" ht="12.75">
      <c r="A99" t="s">
        <v>97</v>
      </c>
      <c r="B99" s="23">
        <v>38302</v>
      </c>
      <c r="C99" s="2">
        <v>0.6281481481481481</v>
      </c>
      <c r="D99" t="s">
        <v>65</v>
      </c>
      <c r="E99">
        <v>20</v>
      </c>
      <c r="F99" t="s">
        <v>64</v>
      </c>
      <c r="G99">
        <v>15</v>
      </c>
      <c r="H99">
        <v>1</v>
      </c>
      <c r="I99">
        <v>1</v>
      </c>
      <c r="J99">
        <v>-1</v>
      </c>
      <c r="K99">
        <v>1</v>
      </c>
      <c r="L99">
        <v>1</v>
      </c>
      <c r="M99">
        <v>-1</v>
      </c>
      <c r="N99">
        <v>1</v>
      </c>
      <c r="O99">
        <v>1</v>
      </c>
      <c r="P99">
        <v>1</v>
      </c>
      <c r="Q99">
        <v>1</v>
      </c>
      <c r="R99">
        <v>-1</v>
      </c>
      <c r="S99">
        <v>-1</v>
      </c>
      <c r="T99">
        <v>1</v>
      </c>
      <c r="U99">
        <v>-1</v>
      </c>
      <c r="V99">
        <v>-1</v>
      </c>
      <c r="W99">
        <v>1</v>
      </c>
      <c r="X99">
        <v>1</v>
      </c>
      <c r="Y99">
        <v>-1</v>
      </c>
      <c r="Z99">
        <v>-1</v>
      </c>
      <c r="AA99">
        <v>1</v>
      </c>
      <c r="AB99">
        <v>-1</v>
      </c>
      <c r="AC99" s="23">
        <v>38302</v>
      </c>
      <c r="AD99" s="2">
        <v>0.6427662037037037</v>
      </c>
      <c r="AE99" t="s">
        <v>65</v>
      </c>
      <c r="AF99">
        <v>20</v>
      </c>
      <c r="AG99" t="s">
        <v>64</v>
      </c>
      <c r="AH99">
        <v>15</v>
      </c>
      <c r="AI99">
        <v>-1</v>
      </c>
      <c r="AJ99">
        <v>1</v>
      </c>
      <c r="AK99">
        <v>-1</v>
      </c>
      <c r="AL99" s="3">
        <v>-1</v>
      </c>
      <c r="AM99">
        <v>1</v>
      </c>
      <c r="AN99">
        <v>-1</v>
      </c>
      <c r="AO99">
        <v>-1</v>
      </c>
      <c r="AP99">
        <v>-1</v>
      </c>
      <c r="AQ99">
        <v>1</v>
      </c>
      <c r="AR99">
        <v>1</v>
      </c>
      <c r="AS99">
        <v>-1</v>
      </c>
      <c r="AT99">
        <v>1</v>
      </c>
      <c r="AU99">
        <v>1</v>
      </c>
      <c r="AV99">
        <v>-1</v>
      </c>
      <c r="AW99">
        <v>-1</v>
      </c>
      <c r="AX99">
        <v>1</v>
      </c>
      <c r="AY99">
        <v>-1</v>
      </c>
      <c r="AZ99">
        <v>1</v>
      </c>
      <c r="BA99">
        <v>-1</v>
      </c>
      <c r="BB99">
        <v>1</v>
      </c>
      <c r="BC99">
        <v>-1</v>
      </c>
      <c r="BD99" t="s">
        <v>38</v>
      </c>
      <c r="BE99" t="s">
        <v>38</v>
      </c>
      <c r="BF99" t="s">
        <v>38</v>
      </c>
      <c r="BG99" t="s">
        <v>63</v>
      </c>
      <c r="BH99">
        <f>IF(H99=AI99,1,0)</f>
        <v>0</v>
      </c>
      <c r="BI99">
        <f>IF(I99=AJ99,1,0)</f>
        <v>1</v>
      </c>
      <c r="BJ99">
        <f>IF(J99=AK99,1,0)</f>
        <v>1</v>
      </c>
      <c r="BK99">
        <f>IF(K99=AL99,1,0)</f>
        <v>0</v>
      </c>
      <c r="BL99">
        <f>IF(L99=AM99,1,0)</f>
        <v>1</v>
      </c>
      <c r="BM99">
        <f>IF(M99=AN99,1,0)</f>
        <v>1</v>
      </c>
      <c r="BN99">
        <f>IF(N99=AO99,1,0)</f>
        <v>0</v>
      </c>
      <c r="BO99">
        <f>IF(O99=AP99,1,0)</f>
        <v>0</v>
      </c>
      <c r="BP99">
        <f>IF(P99=AQ99,1,0)</f>
        <v>1</v>
      </c>
      <c r="BQ99">
        <f>IF(Q99=AR99,1,0)</f>
        <v>1</v>
      </c>
      <c r="BR99">
        <f>IF(R99=AS99,1,0)</f>
        <v>1</v>
      </c>
      <c r="BS99">
        <f>IF(S99=AT99,1,0)</f>
        <v>0</v>
      </c>
      <c r="BT99">
        <f>IF(T99=AU99,1,0)</f>
        <v>1</v>
      </c>
      <c r="BU99">
        <f>IF(U99=AV99,1,0)</f>
        <v>1</v>
      </c>
      <c r="BV99">
        <f>IF(V99=AW99,1,0)</f>
        <v>1</v>
      </c>
      <c r="BW99">
        <f>IF(W99=AX99,1,0)</f>
        <v>1</v>
      </c>
      <c r="BX99">
        <f>IF(X99=AY99,1,0)</f>
        <v>0</v>
      </c>
      <c r="BY99">
        <f>IF(Y99=AZ99,1,0)</f>
        <v>0</v>
      </c>
      <c r="BZ99">
        <f>IF(Z99=BA99,1,0)</f>
        <v>1</v>
      </c>
      <c r="CA99">
        <f>IF(AA99=BB99,1,0)</f>
        <v>1</v>
      </c>
      <c r="CB99">
        <f>IF(AB99=BC99,1,0)</f>
        <v>1</v>
      </c>
      <c r="CC99">
        <f t="shared" si="3"/>
        <v>14</v>
      </c>
    </row>
    <row r="100" spans="1:81" ht="12.75">
      <c r="A100" t="s">
        <v>97</v>
      </c>
      <c r="B100" s="23">
        <v>38302</v>
      </c>
      <c r="C100" s="2">
        <v>0.5673032407407407</v>
      </c>
      <c r="D100" t="s">
        <v>65</v>
      </c>
      <c r="E100">
        <v>18</v>
      </c>
      <c r="F100" t="s">
        <v>64</v>
      </c>
      <c r="G100">
        <v>13</v>
      </c>
      <c r="H100">
        <v>-1</v>
      </c>
      <c r="I100">
        <v>-1</v>
      </c>
      <c r="J100">
        <v>-1</v>
      </c>
      <c r="K100">
        <v>1</v>
      </c>
      <c r="L100">
        <v>-1</v>
      </c>
      <c r="M100">
        <v>-1</v>
      </c>
      <c r="N100">
        <v>-1</v>
      </c>
      <c r="O100">
        <v>-1</v>
      </c>
      <c r="P100">
        <v>-1</v>
      </c>
      <c r="Q100">
        <v>-1</v>
      </c>
      <c r="R100">
        <v>-1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-1</v>
      </c>
      <c r="Z100">
        <v>1</v>
      </c>
      <c r="AA100">
        <v>1</v>
      </c>
      <c r="AB100">
        <v>-1</v>
      </c>
      <c r="AC100" s="23">
        <v>38302</v>
      </c>
      <c r="AD100" s="2">
        <v>0.5877430555555555</v>
      </c>
      <c r="AE100" t="s">
        <v>65</v>
      </c>
      <c r="AF100">
        <v>18</v>
      </c>
      <c r="AG100" t="s">
        <v>64</v>
      </c>
      <c r="AH100">
        <v>12</v>
      </c>
      <c r="AI100">
        <v>-1</v>
      </c>
      <c r="AJ100">
        <v>-1</v>
      </c>
      <c r="AK100">
        <v>-1</v>
      </c>
      <c r="AL100">
        <v>1</v>
      </c>
      <c r="AM100">
        <v>1</v>
      </c>
      <c r="AN100">
        <v>-1</v>
      </c>
      <c r="AO100">
        <v>1</v>
      </c>
      <c r="AP100">
        <v>-1</v>
      </c>
      <c r="AQ100">
        <v>-1</v>
      </c>
      <c r="AR100">
        <v>-1</v>
      </c>
      <c r="AS100">
        <v>-1</v>
      </c>
      <c r="AT100">
        <v>1</v>
      </c>
      <c r="AU100">
        <v>1</v>
      </c>
      <c r="AV100">
        <v>-1</v>
      </c>
      <c r="AW100">
        <v>1</v>
      </c>
      <c r="AX100">
        <v>1</v>
      </c>
      <c r="AY100">
        <v>1</v>
      </c>
      <c r="AZ100">
        <v>-1</v>
      </c>
      <c r="BA100">
        <v>1</v>
      </c>
      <c r="BB100">
        <v>-1</v>
      </c>
      <c r="BC100">
        <v>-1</v>
      </c>
      <c r="BD100" t="s">
        <v>38</v>
      </c>
      <c r="BE100" t="s">
        <v>38</v>
      </c>
      <c r="BF100" t="s">
        <v>38</v>
      </c>
      <c r="BG100" t="s">
        <v>63</v>
      </c>
      <c r="BH100">
        <f>IF(H100=AI100,1,0)</f>
        <v>1</v>
      </c>
      <c r="BI100">
        <f>IF(I100=AJ100,1,0)</f>
        <v>1</v>
      </c>
      <c r="BJ100">
        <f>IF(J100=AK100,1,0)</f>
        <v>1</v>
      </c>
      <c r="BK100">
        <f>IF(K100=AL100,1,0)</f>
        <v>1</v>
      </c>
      <c r="BL100">
        <f>IF(L100=AM100,1,0)</f>
        <v>0</v>
      </c>
      <c r="BM100">
        <f>IF(M100=AN100,1,0)</f>
        <v>1</v>
      </c>
      <c r="BN100">
        <f>IF(N100=AO100,1,0)</f>
        <v>0</v>
      </c>
      <c r="BO100">
        <f>IF(O100=AP100,1,0)</f>
        <v>1</v>
      </c>
      <c r="BP100">
        <f>IF(P100=AQ100,1,0)</f>
        <v>1</v>
      </c>
      <c r="BQ100">
        <f>IF(Q100=AR100,1,0)</f>
        <v>1</v>
      </c>
      <c r="BR100">
        <f>IF(R100=AS100,1,0)</f>
        <v>1</v>
      </c>
      <c r="BS100">
        <f>IF(S100=AT100,1,0)</f>
        <v>1</v>
      </c>
      <c r="BT100">
        <f>IF(T100=AU100,1,0)</f>
        <v>1</v>
      </c>
      <c r="BU100">
        <f>IF(U100=AV100,1,0)</f>
        <v>0</v>
      </c>
      <c r="BV100">
        <f>IF(V100=AW100,1,0)</f>
        <v>1</v>
      </c>
      <c r="BW100">
        <f>IF(W100=AX100,1,0)</f>
        <v>1</v>
      </c>
      <c r="BX100">
        <f>IF(X100=AY100,1,0)</f>
        <v>1</v>
      </c>
      <c r="BY100">
        <f>IF(Y100=AZ100,1,0)</f>
        <v>1</v>
      </c>
      <c r="BZ100">
        <f>IF(Z100=BA100,1,0)</f>
        <v>1</v>
      </c>
      <c r="CA100">
        <f>IF(AA100=BB100,1,0)</f>
        <v>0</v>
      </c>
      <c r="CB100">
        <f>IF(AB100=BC100,1,0)</f>
        <v>1</v>
      </c>
      <c r="CC100">
        <f t="shared" si="3"/>
        <v>17</v>
      </c>
    </row>
    <row r="101" spans="1:81" ht="12.75">
      <c r="A101" t="s">
        <v>97</v>
      </c>
      <c r="B101" s="23">
        <v>38302</v>
      </c>
      <c r="C101" s="2">
        <v>0.6130902777777778</v>
      </c>
      <c r="D101" t="s">
        <v>99</v>
      </c>
      <c r="E101">
        <v>20</v>
      </c>
      <c r="F101" t="s">
        <v>66</v>
      </c>
      <c r="G101">
        <v>12</v>
      </c>
      <c r="H101">
        <v>-1</v>
      </c>
      <c r="I101">
        <v>-1</v>
      </c>
      <c r="J101">
        <v>-1</v>
      </c>
      <c r="K101">
        <v>1</v>
      </c>
      <c r="L101">
        <v>-1</v>
      </c>
      <c r="M101">
        <v>1</v>
      </c>
      <c r="N101">
        <v>-1</v>
      </c>
      <c r="O101">
        <v>1</v>
      </c>
      <c r="P101">
        <v>-1</v>
      </c>
      <c r="Q101">
        <v>1</v>
      </c>
      <c r="R101">
        <v>-1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-1</v>
      </c>
      <c r="Y101">
        <v>1</v>
      </c>
      <c r="Z101">
        <v>1</v>
      </c>
      <c r="AA101">
        <v>1</v>
      </c>
      <c r="AB101">
        <v>-1</v>
      </c>
      <c r="AC101" s="23">
        <v>38302</v>
      </c>
      <c r="AD101" s="2">
        <v>0.6254398148148148</v>
      </c>
      <c r="AE101" t="s">
        <v>99</v>
      </c>
      <c r="AF101">
        <v>20</v>
      </c>
      <c r="AG101" t="s">
        <v>66</v>
      </c>
      <c r="AH101">
        <v>14</v>
      </c>
      <c r="AI101">
        <v>-1</v>
      </c>
      <c r="AJ101">
        <v>-1</v>
      </c>
      <c r="AK101">
        <v>-1</v>
      </c>
      <c r="AL101">
        <v>1</v>
      </c>
      <c r="AM101">
        <v>-1</v>
      </c>
      <c r="AN101">
        <v>1</v>
      </c>
      <c r="AO101">
        <v>1</v>
      </c>
      <c r="AP101">
        <v>1</v>
      </c>
      <c r="AQ101">
        <v>-1</v>
      </c>
      <c r="AR101">
        <v>1</v>
      </c>
      <c r="AS101">
        <v>-1</v>
      </c>
      <c r="AT101">
        <v>-1</v>
      </c>
      <c r="AU101">
        <v>-1</v>
      </c>
      <c r="AV101">
        <v>1</v>
      </c>
      <c r="AW101">
        <v>1</v>
      </c>
      <c r="AX101">
        <v>-1</v>
      </c>
      <c r="AY101">
        <v>1</v>
      </c>
      <c r="AZ101">
        <v>1</v>
      </c>
      <c r="BA101">
        <v>1</v>
      </c>
      <c r="BB101">
        <v>1</v>
      </c>
      <c r="BC101">
        <v>1</v>
      </c>
      <c r="BD101" t="s">
        <v>38</v>
      </c>
      <c r="BE101" t="s">
        <v>38</v>
      </c>
      <c r="BF101" t="s">
        <v>38</v>
      </c>
      <c r="BG101" t="s">
        <v>61</v>
      </c>
      <c r="BH101">
        <f>IF(H101=AI101,1,0)</f>
        <v>1</v>
      </c>
      <c r="BI101">
        <f>IF(I101=AJ101,1,0)</f>
        <v>1</v>
      </c>
      <c r="BJ101">
        <f>IF(J101=AK101,1,0)</f>
        <v>1</v>
      </c>
      <c r="BK101">
        <f>IF(K101=AL101,1,0)</f>
        <v>1</v>
      </c>
      <c r="BL101">
        <f>IF(L101=AM101,1,0)</f>
        <v>1</v>
      </c>
      <c r="BM101">
        <f>IF(M101=AN101,1,0)</f>
        <v>1</v>
      </c>
      <c r="BN101">
        <f>IF(N101=AO101,1,0)</f>
        <v>0</v>
      </c>
      <c r="BO101">
        <f>IF(O101=AP101,1,0)</f>
        <v>1</v>
      </c>
      <c r="BP101">
        <f>IF(P101=AQ101,1,0)</f>
        <v>1</v>
      </c>
      <c r="BQ101">
        <f>IF(Q101=AR101,1,0)</f>
        <v>1</v>
      </c>
      <c r="BR101">
        <f>IF(R101=AS101,1,0)</f>
        <v>1</v>
      </c>
      <c r="BS101">
        <f>IF(S101=AT101,1,0)</f>
        <v>0</v>
      </c>
      <c r="BT101">
        <f>IF(T101=AU101,1,0)</f>
        <v>0</v>
      </c>
      <c r="BU101">
        <f>IF(U101=AV101,1,0)</f>
        <v>1</v>
      </c>
      <c r="BV101">
        <f>IF(V101=AW101,1,0)</f>
        <v>1</v>
      </c>
      <c r="BW101">
        <f>IF(W101=AX101,1,0)</f>
        <v>0</v>
      </c>
      <c r="BX101">
        <f>IF(X101=AY101,1,0)</f>
        <v>0</v>
      </c>
      <c r="BY101">
        <f>IF(Y101=AZ101,1,0)</f>
        <v>1</v>
      </c>
      <c r="BZ101">
        <f>IF(Z101=BA101,1,0)</f>
        <v>1</v>
      </c>
      <c r="CA101">
        <f>IF(AA101=BB101,1,0)</f>
        <v>1</v>
      </c>
      <c r="CB101">
        <f>IF(AB101=BC101,1,0)</f>
        <v>0</v>
      </c>
      <c r="CC101">
        <f t="shared" si="3"/>
        <v>15</v>
      </c>
    </row>
    <row r="102" spans="1:81" ht="12.75">
      <c r="A102" t="s">
        <v>97</v>
      </c>
      <c r="B102" s="23">
        <v>38302</v>
      </c>
      <c r="C102" s="2">
        <v>0.6155555555555555</v>
      </c>
      <c r="D102" t="s">
        <v>65</v>
      </c>
      <c r="E102">
        <v>18</v>
      </c>
      <c r="F102" t="s">
        <v>64</v>
      </c>
      <c r="G102">
        <v>12</v>
      </c>
      <c r="H102">
        <v>1</v>
      </c>
      <c r="I102">
        <v>1</v>
      </c>
      <c r="J102">
        <v>-1</v>
      </c>
      <c r="K102">
        <v>1</v>
      </c>
      <c r="L102">
        <v>-1</v>
      </c>
      <c r="M102">
        <v>-1</v>
      </c>
      <c r="N102">
        <v>-1</v>
      </c>
      <c r="O102">
        <v>1</v>
      </c>
      <c r="P102">
        <v>-1</v>
      </c>
      <c r="Q102">
        <v>-1</v>
      </c>
      <c r="R102">
        <v>-1</v>
      </c>
      <c r="S102">
        <v>1</v>
      </c>
      <c r="T102">
        <v>1</v>
      </c>
      <c r="U102">
        <v>-1</v>
      </c>
      <c r="V102">
        <v>1</v>
      </c>
      <c r="W102">
        <v>1</v>
      </c>
      <c r="X102">
        <v>1</v>
      </c>
      <c r="Y102">
        <v>1</v>
      </c>
      <c r="Z102">
        <v>-1</v>
      </c>
      <c r="AA102">
        <v>1</v>
      </c>
      <c r="AB102">
        <v>-1</v>
      </c>
      <c r="AC102" s="23">
        <v>38302</v>
      </c>
      <c r="AD102" s="2">
        <v>0.6267708333333334</v>
      </c>
      <c r="AE102" t="s">
        <v>65</v>
      </c>
      <c r="AF102">
        <v>18</v>
      </c>
      <c r="AG102" t="s">
        <v>64</v>
      </c>
      <c r="AH102">
        <v>12</v>
      </c>
      <c r="AI102">
        <v>1</v>
      </c>
      <c r="AJ102">
        <v>1</v>
      </c>
      <c r="AK102">
        <v>-1</v>
      </c>
      <c r="AL102">
        <v>1</v>
      </c>
      <c r="AM102">
        <v>-1</v>
      </c>
      <c r="AN102">
        <v>-1</v>
      </c>
      <c r="AO102">
        <v>-1</v>
      </c>
      <c r="AP102">
        <v>1</v>
      </c>
      <c r="AQ102">
        <v>-1</v>
      </c>
      <c r="AR102">
        <v>-1</v>
      </c>
      <c r="AS102">
        <v>-1</v>
      </c>
      <c r="AT102">
        <v>-1</v>
      </c>
      <c r="AU102">
        <v>1</v>
      </c>
      <c r="AV102">
        <v>-1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1</v>
      </c>
      <c r="BC102">
        <v>1</v>
      </c>
      <c r="BD102" t="s">
        <v>38</v>
      </c>
      <c r="BE102" t="s">
        <v>38</v>
      </c>
      <c r="BF102" t="s">
        <v>38</v>
      </c>
      <c r="BG102" t="s">
        <v>61</v>
      </c>
      <c r="BH102">
        <f>IF(H102=AI102,1,0)</f>
        <v>1</v>
      </c>
      <c r="BI102">
        <f>IF(I102=AJ102,1,0)</f>
        <v>1</v>
      </c>
      <c r="BJ102">
        <f>IF(J102=AK102,1,0)</f>
        <v>1</v>
      </c>
      <c r="BK102">
        <f>IF(K102=AL102,1,0)</f>
        <v>1</v>
      </c>
      <c r="BL102">
        <f>IF(L102=AM102,1,0)</f>
        <v>1</v>
      </c>
      <c r="BM102">
        <f>IF(M102=AN102,1,0)</f>
        <v>1</v>
      </c>
      <c r="BN102">
        <f>IF(N102=AO102,1,0)</f>
        <v>1</v>
      </c>
      <c r="BO102">
        <f>IF(O102=AP102,1,0)</f>
        <v>1</v>
      </c>
      <c r="BP102">
        <f>IF(P102=AQ102,1,0)</f>
        <v>1</v>
      </c>
      <c r="BQ102">
        <f>IF(Q102=AR102,1,0)</f>
        <v>1</v>
      </c>
      <c r="BR102">
        <f>IF(R102=AS102,1,0)</f>
        <v>1</v>
      </c>
      <c r="BS102">
        <f>IF(S102=AT102,1,0)</f>
        <v>0</v>
      </c>
      <c r="BT102">
        <f>IF(T102=AU102,1,0)</f>
        <v>1</v>
      </c>
      <c r="BU102">
        <f>IF(U102=AV102,1,0)</f>
        <v>1</v>
      </c>
      <c r="BV102">
        <f>IF(V102=AW102,1,0)</f>
        <v>1</v>
      </c>
      <c r="BW102">
        <f>IF(W102=AX102,1,0)</f>
        <v>1</v>
      </c>
      <c r="BX102">
        <f>IF(X102=AY102,1,0)</f>
        <v>1</v>
      </c>
      <c r="BY102">
        <f>IF(Y102=AZ102,1,0)</f>
        <v>1</v>
      </c>
      <c r="BZ102">
        <f>IF(Z102=BA102,1,0)</f>
        <v>0</v>
      </c>
      <c r="CA102">
        <f>IF(AA102=BB102,1,0)</f>
        <v>1</v>
      </c>
      <c r="CB102">
        <f>IF(AB102=BC102,1,0)</f>
        <v>0</v>
      </c>
      <c r="CC102">
        <f t="shared" si="3"/>
        <v>18</v>
      </c>
    </row>
    <row r="103" spans="1:81" ht="12.75">
      <c r="A103" t="s">
        <v>97</v>
      </c>
      <c r="B103" s="23">
        <v>38302</v>
      </c>
      <c r="C103" s="2">
        <v>0.3959953703703704</v>
      </c>
      <c r="D103" t="s">
        <v>65</v>
      </c>
      <c r="E103">
        <v>21</v>
      </c>
      <c r="F103" t="s">
        <v>64</v>
      </c>
      <c r="G103">
        <v>15</v>
      </c>
      <c r="H103">
        <v>-1</v>
      </c>
      <c r="I103">
        <v>-1</v>
      </c>
      <c r="J103">
        <v>-1</v>
      </c>
      <c r="K103">
        <v>1</v>
      </c>
      <c r="L103">
        <v>1</v>
      </c>
      <c r="M103">
        <v>-1</v>
      </c>
      <c r="N103">
        <v>1</v>
      </c>
      <c r="O103">
        <v>-1</v>
      </c>
      <c r="P103">
        <v>1</v>
      </c>
      <c r="Q103">
        <v>-1</v>
      </c>
      <c r="R103">
        <v>1</v>
      </c>
      <c r="S103">
        <v>1</v>
      </c>
      <c r="T103">
        <v>1</v>
      </c>
      <c r="U103">
        <v>-1</v>
      </c>
      <c r="V103">
        <v>1</v>
      </c>
      <c r="W103">
        <v>1</v>
      </c>
      <c r="X103">
        <v>-1</v>
      </c>
      <c r="Y103">
        <v>-1</v>
      </c>
      <c r="Z103">
        <v>1</v>
      </c>
      <c r="AA103">
        <v>1</v>
      </c>
      <c r="AB103">
        <v>-1</v>
      </c>
      <c r="AC103" s="23">
        <v>38302</v>
      </c>
      <c r="AD103" s="2">
        <v>0.3945949074074074</v>
      </c>
      <c r="AE103" t="s">
        <v>65</v>
      </c>
      <c r="AF103">
        <v>21</v>
      </c>
      <c r="AG103" t="s">
        <v>64</v>
      </c>
      <c r="AH103">
        <v>15</v>
      </c>
      <c r="AI103">
        <v>-1</v>
      </c>
      <c r="AJ103">
        <v>-1</v>
      </c>
      <c r="AK103">
        <v>-1</v>
      </c>
      <c r="AL103">
        <v>1</v>
      </c>
      <c r="AM103">
        <v>-1</v>
      </c>
      <c r="AN103">
        <v>-1</v>
      </c>
      <c r="AO103">
        <v>1</v>
      </c>
      <c r="AP103">
        <v>-1</v>
      </c>
      <c r="AQ103">
        <v>-1</v>
      </c>
      <c r="AR103">
        <v>-1</v>
      </c>
      <c r="AS103">
        <v>-1</v>
      </c>
      <c r="AT103">
        <v>-1</v>
      </c>
      <c r="AU103">
        <v>1</v>
      </c>
      <c r="AV103">
        <v>-1</v>
      </c>
      <c r="AW103">
        <v>1</v>
      </c>
      <c r="AX103">
        <v>-1</v>
      </c>
      <c r="AY103">
        <v>-1</v>
      </c>
      <c r="AZ103">
        <v>-1</v>
      </c>
      <c r="BA103">
        <v>-1</v>
      </c>
      <c r="BB103">
        <v>-1</v>
      </c>
      <c r="BC103">
        <v>-1</v>
      </c>
      <c r="BD103" t="s">
        <v>38</v>
      </c>
      <c r="BE103" t="s">
        <v>38</v>
      </c>
      <c r="BF103" t="s">
        <v>38</v>
      </c>
      <c r="BG103" t="s">
        <v>63</v>
      </c>
      <c r="BH103">
        <f>IF(H103=AI103,1,0)</f>
        <v>1</v>
      </c>
      <c r="BI103">
        <f>IF(I103=AJ103,1,0)</f>
        <v>1</v>
      </c>
      <c r="BJ103">
        <f>IF(J103=AK103,1,0)</f>
        <v>1</v>
      </c>
      <c r="BK103">
        <f>IF(K103=AL103,1,0)</f>
        <v>1</v>
      </c>
      <c r="BL103">
        <f>IF(L103=AM103,1,0)</f>
        <v>0</v>
      </c>
      <c r="BM103">
        <f>IF(M103=AN103,1,0)</f>
        <v>1</v>
      </c>
      <c r="BN103">
        <f>IF(N103=AO103,1,0)</f>
        <v>1</v>
      </c>
      <c r="BO103">
        <f>IF(O103=AP103,1,0)</f>
        <v>1</v>
      </c>
      <c r="BP103">
        <f>IF(P103=AQ103,1,0)</f>
        <v>0</v>
      </c>
      <c r="BQ103">
        <f>IF(Q103=AR103,1,0)</f>
        <v>1</v>
      </c>
      <c r="BR103">
        <f>IF(R103=AS103,1,0)</f>
        <v>0</v>
      </c>
      <c r="BS103">
        <f>IF(S103=AT103,1,0)</f>
        <v>0</v>
      </c>
      <c r="BT103">
        <f>IF(T103=AU103,1,0)</f>
        <v>1</v>
      </c>
      <c r="BU103">
        <f>IF(U103=AV103,1,0)</f>
        <v>1</v>
      </c>
      <c r="BV103">
        <f>IF(V103=AW103,1,0)</f>
        <v>1</v>
      </c>
      <c r="BW103">
        <f>IF(W103=AX103,1,0)</f>
        <v>0</v>
      </c>
      <c r="BX103">
        <f>IF(X103=AY103,1,0)</f>
        <v>1</v>
      </c>
      <c r="BY103">
        <f>IF(Y103=AZ103,1,0)</f>
        <v>1</v>
      </c>
      <c r="BZ103">
        <f>IF(Z103=BA103,1,0)</f>
        <v>0</v>
      </c>
      <c r="CA103">
        <f>IF(AA103=BB103,1,0)</f>
        <v>0</v>
      </c>
      <c r="CB103">
        <f>IF(AB103=BC103,1,0)</f>
        <v>1</v>
      </c>
      <c r="CC103">
        <f t="shared" si="3"/>
        <v>14</v>
      </c>
    </row>
    <row r="104" spans="1:81" ht="12.75">
      <c r="A104" t="s">
        <v>97</v>
      </c>
      <c r="B104" s="23">
        <v>38302</v>
      </c>
      <c r="C104" s="2">
        <v>0.6703472222222223</v>
      </c>
      <c r="D104" t="s">
        <v>65</v>
      </c>
      <c r="E104">
        <v>18</v>
      </c>
      <c r="F104" t="s">
        <v>66</v>
      </c>
      <c r="G104">
        <v>13</v>
      </c>
      <c r="H104">
        <v>1</v>
      </c>
      <c r="I104">
        <v>1</v>
      </c>
      <c r="J104">
        <v>-1</v>
      </c>
      <c r="K104">
        <v>1</v>
      </c>
      <c r="L104">
        <v>-1</v>
      </c>
      <c r="M104">
        <v>-1</v>
      </c>
      <c r="N104">
        <v>-1</v>
      </c>
      <c r="O104">
        <v>1</v>
      </c>
      <c r="P104">
        <v>-1</v>
      </c>
      <c r="Q104">
        <v>-1</v>
      </c>
      <c r="R104">
        <v>-1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1</v>
      </c>
      <c r="AA104">
        <v>-1</v>
      </c>
      <c r="AB104">
        <v>1</v>
      </c>
      <c r="AC104" s="23">
        <v>38302</v>
      </c>
      <c r="AD104" s="2">
        <v>0.7133680555555556</v>
      </c>
      <c r="AE104" t="s">
        <v>65</v>
      </c>
      <c r="AF104">
        <v>18</v>
      </c>
      <c r="AG104" t="s">
        <v>66</v>
      </c>
      <c r="AH104">
        <v>13</v>
      </c>
      <c r="AI104">
        <v>1</v>
      </c>
      <c r="AJ104">
        <v>1</v>
      </c>
      <c r="AK104">
        <v>-1</v>
      </c>
      <c r="AL104">
        <v>1</v>
      </c>
      <c r="AM104">
        <v>-1</v>
      </c>
      <c r="AN104">
        <v>-1</v>
      </c>
      <c r="AO104">
        <v>-1</v>
      </c>
      <c r="AP104">
        <v>1</v>
      </c>
      <c r="AQ104">
        <v>1</v>
      </c>
      <c r="AR104">
        <v>-1</v>
      </c>
      <c r="AS104">
        <v>1</v>
      </c>
      <c r="AT104">
        <v>1</v>
      </c>
      <c r="AU104">
        <v>1</v>
      </c>
      <c r="AV104">
        <v>-1</v>
      </c>
      <c r="AW104">
        <v>1</v>
      </c>
      <c r="AX104">
        <v>1</v>
      </c>
      <c r="AY104">
        <v>1</v>
      </c>
      <c r="AZ104">
        <v>1</v>
      </c>
      <c r="BA104">
        <v>1</v>
      </c>
      <c r="BB104">
        <v>1</v>
      </c>
      <c r="BC104">
        <v>1</v>
      </c>
      <c r="BD104" t="s">
        <v>38</v>
      </c>
      <c r="BE104" t="s">
        <v>38</v>
      </c>
      <c r="BF104" t="s">
        <v>38</v>
      </c>
      <c r="BG104" t="s">
        <v>63</v>
      </c>
      <c r="BH104">
        <f>IF(H104=AI104,1,0)</f>
        <v>1</v>
      </c>
      <c r="BI104">
        <f>IF(I104=AJ104,1,0)</f>
        <v>1</v>
      </c>
      <c r="BJ104">
        <f>IF(J104=AK104,1,0)</f>
        <v>1</v>
      </c>
      <c r="BK104">
        <f>IF(K104=AL104,1,0)</f>
        <v>1</v>
      </c>
      <c r="BL104">
        <f>IF(L104=AM104,1,0)</f>
        <v>1</v>
      </c>
      <c r="BM104">
        <f>IF(M104=AN104,1,0)</f>
        <v>1</v>
      </c>
      <c r="BN104">
        <f>IF(N104=AO104,1,0)</f>
        <v>1</v>
      </c>
      <c r="BO104">
        <f>IF(O104=AP104,1,0)</f>
        <v>1</v>
      </c>
      <c r="BP104">
        <f>IF(P104=AQ104,1,0)</f>
        <v>0</v>
      </c>
      <c r="BQ104">
        <f>IF(Q104=AR104,1,0)</f>
        <v>1</v>
      </c>
      <c r="BR104">
        <f>IF(R104=AS104,1,0)</f>
        <v>0</v>
      </c>
      <c r="BS104">
        <f>IF(S104=AT104,1,0)</f>
        <v>1</v>
      </c>
      <c r="BT104">
        <f>IF(T104=AU104,1,0)</f>
        <v>1</v>
      </c>
      <c r="BU104">
        <f>IF(U104=AV104,1,0)</f>
        <v>0</v>
      </c>
      <c r="BV104">
        <f>IF(V104=AW104,1,0)</f>
        <v>1</v>
      </c>
      <c r="BW104">
        <f>IF(W104=AX104,1,0)</f>
        <v>1</v>
      </c>
      <c r="BX104">
        <f>IF(X104=AY104,1,0)</f>
        <v>1</v>
      </c>
      <c r="BY104">
        <f>IF(Y104=AZ104,1,0)</f>
        <v>1</v>
      </c>
      <c r="BZ104">
        <f>IF(Z104=BA104,1,0)</f>
        <v>1</v>
      </c>
      <c r="CA104">
        <f>IF(AA104=BB104,1,0)</f>
        <v>0</v>
      </c>
      <c r="CB104">
        <f>IF(AB104=BC104,1,0)</f>
        <v>1</v>
      </c>
      <c r="CC104">
        <f t="shared" si="3"/>
        <v>17</v>
      </c>
    </row>
    <row r="105" spans="1:81" ht="12.75">
      <c r="A105" t="s">
        <v>97</v>
      </c>
      <c r="B105" s="23">
        <v>38302</v>
      </c>
      <c r="C105" s="2">
        <v>0.6040393518518519</v>
      </c>
      <c r="D105" t="s">
        <v>99</v>
      </c>
      <c r="E105">
        <v>18</v>
      </c>
      <c r="F105" t="s">
        <v>64</v>
      </c>
      <c r="G105">
        <v>12</v>
      </c>
      <c r="H105">
        <v>1</v>
      </c>
      <c r="I105">
        <v>-1</v>
      </c>
      <c r="J105">
        <v>-1</v>
      </c>
      <c r="K105">
        <v>1</v>
      </c>
      <c r="L105">
        <v>-1</v>
      </c>
      <c r="M105">
        <v>1</v>
      </c>
      <c r="N105">
        <v>1</v>
      </c>
      <c r="O105">
        <v>1</v>
      </c>
      <c r="P105">
        <v>-1</v>
      </c>
      <c r="Q105">
        <v>1</v>
      </c>
      <c r="R105">
        <v>-1</v>
      </c>
      <c r="S105">
        <v>1</v>
      </c>
      <c r="T105">
        <v>-1</v>
      </c>
      <c r="U105">
        <v>-1</v>
      </c>
      <c r="V105">
        <v>1</v>
      </c>
      <c r="W105">
        <v>1</v>
      </c>
      <c r="X105">
        <v>1</v>
      </c>
      <c r="Y105">
        <v>1</v>
      </c>
      <c r="Z105">
        <v>-1</v>
      </c>
      <c r="AA105">
        <v>-1</v>
      </c>
      <c r="AB105">
        <v>-1</v>
      </c>
      <c r="AC105" s="23">
        <v>38302</v>
      </c>
      <c r="AD105" s="2">
        <v>0.6159722222222223</v>
      </c>
      <c r="AE105" t="s">
        <v>99</v>
      </c>
      <c r="AF105">
        <v>18</v>
      </c>
      <c r="AG105" t="s">
        <v>64</v>
      </c>
      <c r="AH105">
        <v>12</v>
      </c>
      <c r="AI105">
        <v>1</v>
      </c>
      <c r="AJ105">
        <v>1</v>
      </c>
      <c r="AK105">
        <v>-1</v>
      </c>
      <c r="AL105">
        <v>1</v>
      </c>
      <c r="AM105">
        <v>-1</v>
      </c>
      <c r="AN105">
        <v>1</v>
      </c>
      <c r="AO105">
        <v>-1</v>
      </c>
      <c r="AP105">
        <v>1</v>
      </c>
      <c r="AQ105">
        <v>-1</v>
      </c>
      <c r="AR105">
        <v>1</v>
      </c>
      <c r="AS105">
        <v>-1</v>
      </c>
      <c r="AT105">
        <v>1</v>
      </c>
      <c r="AU105">
        <v>1</v>
      </c>
      <c r="AV105">
        <v>-1</v>
      </c>
      <c r="AW105">
        <v>1</v>
      </c>
      <c r="AX105">
        <v>-1</v>
      </c>
      <c r="AY105">
        <v>1</v>
      </c>
      <c r="AZ105">
        <v>-1</v>
      </c>
      <c r="BA105">
        <v>-1</v>
      </c>
      <c r="BB105">
        <v>-1</v>
      </c>
      <c r="BC105">
        <v>-1</v>
      </c>
      <c r="BD105" t="s">
        <v>38</v>
      </c>
      <c r="BE105" t="s">
        <v>38</v>
      </c>
      <c r="BF105" t="s">
        <v>38</v>
      </c>
      <c r="BG105" t="s">
        <v>61</v>
      </c>
      <c r="BH105">
        <f>IF(H105=AI105,1,0)</f>
        <v>1</v>
      </c>
      <c r="BI105">
        <f>IF(I105=AJ105,1,0)</f>
        <v>0</v>
      </c>
      <c r="BJ105">
        <f>IF(J105=AK105,1,0)</f>
        <v>1</v>
      </c>
      <c r="BK105">
        <f>IF(K105=AL105,1,0)</f>
        <v>1</v>
      </c>
      <c r="BL105">
        <f>IF(L105=AM105,1,0)</f>
        <v>1</v>
      </c>
      <c r="BM105">
        <f>IF(M105=AN105,1,0)</f>
        <v>1</v>
      </c>
      <c r="BN105">
        <f>IF(N105=AO105,1,0)</f>
        <v>0</v>
      </c>
      <c r="BO105">
        <f>IF(O105=AP105,1,0)</f>
        <v>1</v>
      </c>
      <c r="BP105">
        <f>IF(P105=AQ105,1,0)</f>
        <v>1</v>
      </c>
      <c r="BQ105">
        <f>IF(Q105=AR105,1,0)</f>
        <v>1</v>
      </c>
      <c r="BR105">
        <f>IF(R105=AS105,1,0)</f>
        <v>1</v>
      </c>
      <c r="BS105">
        <f>IF(S105=AT105,1,0)</f>
        <v>1</v>
      </c>
      <c r="BT105">
        <f>IF(T105=AU105,1,0)</f>
        <v>0</v>
      </c>
      <c r="BU105">
        <f>IF(U105=AV105,1,0)</f>
        <v>1</v>
      </c>
      <c r="BV105">
        <f>IF(V105=AW105,1,0)</f>
        <v>1</v>
      </c>
      <c r="BW105">
        <f>IF(W105=AX105,1,0)</f>
        <v>0</v>
      </c>
      <c r="BX105">
        <f>IF(X105=AY105,1,0)</f>
        <v>1</v>
      </c>
      <c r="BY105">
        <f>IF(Y105=AZ105,1,0)</f>
        <v>0</v>
      </c>
      <c r="BZ105">
        <f>IF(Z105=BA105,1,0)</f>
        <v>1</v>
      </c>
      <c r="CA105">
        <f>IF(AA105=BB105,1,0)</f>
        <v>1</v>
      </c>
      <c r="CB105">
        <f>IF(AB105=BC105,1,0)</f>
        <v>1</v>
      </c>
      <c r="CC105">
        <f t="shared" si="3"/>
        <v>16</v>
      </c>
    </row>
    <row r="106" spans="1:81" ht="12.75">
      <c r="A106" t="s">
        <v>97</v>
      </c>
      <c r="B106" s="23">
        <v>38302</v>
      </c>
      <c r="C106" s="2">
        <v>0.7125925925925927</v>
      </c>
      <c r="D106" t="s">
        <v>99</v>
      </c>
      <c r="E106">
        <v>18</v>
      </c>
      <c r="F106" t="s">
        <v>66</v>
      </c>
      <c r="G106">
        <v>12</v>
      </c>
      <c r="H106">
        <v>1</v>
      </c>
      <c r="I106">
        <v>1</v>
      </c>
      <c r="J106">
        <v>-1</v>
      </c>
      <c r="K106" s="3">
        <v>-1</v>
      </c>
      <c r="L106">
        <v>1</v>
      </c>
      <c r="M106">
        <v>1</v>
      </c>
      <c r="N106">
        <v>-1</v>
      </c>
      <c r="O106">
        <v>-1</v>
      </c>
      <c r="P106">
        <v>-1</v>
      </c>
      <c r="Q106">
        <v>-1</v>
      </c>
      <c r="R106">
        <v>-1</v>
      </c>
      <c r="S106">
        <v>-1</v>
      </c>
      <c r="T106">
        <v>-1</v>
      </c>
      <c r="U106">
        <v>-1</v>
      </c>
      <c r="V106">
        <v>-1</v>
      </c>
      <c r="W106">
        <v>1</v>
      </c>
      <c r="X106">
        <v>-1</v>
      </c>
      <c r="Y106">
        <v>1</v>
      </c>
      <c r="Z106">
        <v>1</v>
      </c>
      <c r="AA106">
        <v>1</v>
      </c>
      <c r="AB106">
        <v>1</v>
      </c>
      <c r="AC106" s="23">
        <v>38302</v>
      </c>
      <c r="AD106" s="2">
        <v>0.7168171296296296</v>
      </c>
      <c r="AE106" t="s">
        <v>99</v>
      </c>
      <c r="AF106">
        <v>18</v>
      </c>
      <c r="AG106" t="s">
        <v>66</v>
      </c>
      <c r="AH106">
        <v>12</v>
      </c>
      <c r="AI106">
        <v>-1</v>
      </c>
      <c r="AJ106">
        <v>-1</v>
      </c>
      <c r="AK106">
        <v>-1</v>
      </c>
      <c r="AL106" s="3">
        <v>-1</v>
      </c>
      <c r="AM106">
        <v>-1</v>
      </c>
      <c r="AN106">
        <v>-1</v>
      </c>
      <c r="AO106">
        <v>-1</v>
      </c>
      <c r="AP106">
        <v>-1</v>
      </c>
      <c r="AQ106">
        <v>-1</v>
      </c>
      <c r="AR106">
        <v>1</v>
      </c>
      <c r="AS106">
        <v>1</v>
      </c>
      <c r="AT106">
        <v>-1</v>
      </c>
      <c r="AU106">
        <v>-1</v>
      </c>
      <c r="AV106">
        <v>-1</v>
      </c>
      <c r="AW106">
        <v>-1</v>
      </c>
      <c r="AX106">
        <v>-1</v>
      </c>
      <c r="AY106">
        <v>1</v>
      </c>
      <c r="AZ106">
        <v>1</v>
      </c>
      <c r="BA106">
        <v>-1</v>
      </c>
      <c r="BB106">
        <v>-1</v>
      </c>
      <c r="BC106">
        <v>1</v>
      </c>
      <c r="BD106" t="s">
        <v>38</v>
      </c>
      <c r="BE106" t="s">
        <v>38</v>
      </c>
      <c r="BF106" t="s">
        <v>38</v>
      </c>
      <c r="BG106" t="s">
        <v>63</v>
      </c>
      <c r="BH106">
        <f>IF(H106=AI106,1,0)</f>
        <v>0</v>
      </c>
      <c r="BI106">
        <f>IF(I106=AJ106,1,0)</f>
        <v>0</v>
      </c>
      <c r="BJ106">
        <f>IF(J106=AK106,1,0)</f>
        <v>1</v>
      </c>
      <c r="BK106">
        <f>IF(K106=AL106,1,0)</f>
        <v>1</v>
      </c>
      <c r="BL106">
        <f>IF(L106=AM106,1,0)</f>
        <v>0</v>
      </c>
      <c r="BM106">
        <f>IF(M106=AN106,1,0)</f>
        <v>0</v>
      </c>
      <c r="BN106">
        <f>IF(N106=AO106,1,0)</f>
        <v>1</v>
      </c>
      <c r="BO106">
        <f>IF(O106=AP106,1,0)</f>
        <v>1</v>
      </c>
      <c r="BP106">
        <f>IF(P106=AQ106,1,0)</f>
        <v>1</v>
      </c>
      <c r="BQ106">
        <f>IF(Q106=AR106,1,0)</f>
        <v>0</v>
      </c>
      <c r="BR106">
        <f>IF(R106=AS106,1,0)</f>
        <v>0</v>
      </c>
      <c r="BS106">
        <f>IF(S106=AT106,1,0)</f>
        <v>1</v>
      </c>
      <c r="BT106">
        <f>IF(T106=AU106,1,0)</f>
        <v>1</v>
      </c>
      <c r="BU106">
        <f>IF(U106=AV106,1,0)</f>
        <v>1</v>
      </c>
      <c r="BV106">
        <f>IF(V106=AW106,1,0)</f>
        <v>1</v>
      </c>
      <c r="BW106">
        <f>IF(W106=AX106,1,0)</f>
        <v>0</v>
      </c>
      <c r="BX106">
        <f>IF(X106=AY106,1,0)</f>
        <v>0</v>
      </c>
      <c r="BY106">
        <f>IF(Y106=AZ106,1,0)</f>
        <v>1</v>
      </c>
      <c r="BZ106">
        <f>IF(Z106=BA106,1,0)</f>
        <v>0</v>
      </c>
      <c r="CA106">
        <f>IF(AA106=BB106,1,0)</f>
        <v>0</v>
      </c>
      <c r="CB106">
        <f>IF(AB106=BC106,1,0)</f>
        <v>1</v>
      </c>
      <c r="CC106">
        <f t="shared" si="3"/>
        <v>11</v>
      </c>
    </row>
    <row r="107" spans="1:81" ht="12.75">
      <c r="A107" t="s">
        <v>97</v>
      </c>
      <c r="B107" s="23">
        <v>38302</v>
      </c>
      <c r="C107" s="2">
        <v>0.6576967592592592</v>
      </c>
      <c r="D107" t="s">
        <v>99</v>
      </c>
      <c r="E107">
        <v>19</v>
      </c>
      <c r="F107" t="s">
        <v>66</v>
      </c>
      <c r="G107">
        <v>12</v>
      </c>
      <c r="H107">
        <v>-1</v>
      </c>
      <c r="I107">
        <v>-1</v>
      </c>
      <c r="J107" s="3">
        <v>1</v>
      </c>
      <c r="K107">
        <v>1</v>
      </c>
      <c r="L107">
        <v>1</v>
      </c>
      <c r="M107">
        <v>-1</v>
      </c>
      <c r="N107">
        <v>-1</v>
      </c>
      <c r="O107">
        <v>-1</v>
      </c>
      <c r="P107">
        <v>1</v>
      </c>
      <c r="Q107">
        <v>-1</v>
      </c>
      <c r="R107">
        <v>-1</v>
      </c>
      <c r="S107">
        <v>1</v>
      </c>
      <c r="T107">
        <v>1</v>
      </c>
      <c r="U107">
        <v>-1</v>
      </c>
      <c r="V107">
        <v>1</v>
      </c>
      <c r="W107">
        <v>1</v>
      </c>
      <c r="X107">
        <v>1</v>
      </c>
      <c r="Y107">
        <v>-1</v>
      </c>
      <c r="Z107">
        <v>1</v>
      </c>
      <c r="AA107">
        <v>1</v>
      </c>
      <c r="AB107">
        <v>-1</v>
      </c>
      <c r="AC107" s="23">
        <v>38302</v>
      </c>
      <c r="AD107" s="2">
        <v>0.6695023148148148</v>
      </c>
      <c r="AE107" t="s">
        <v>99</v>
      </c>
      <c r="AF107">
        <v>19</v>
      </c>
      <c r="AG107" t="s">
        <v>66</v>
      </c>
      <c r="AH107">
        <v>12</v>
      </c>
      <c r="AI107">
        <v>-1</v>
      </c>
      <c r="AJ107">
        <v>-1</v>
      </c>
      <c r="AK107">
        <v>-1</v>
      </c>
      <c r="AL107">
        <v>1</v>
      </c>
      <c r="AM107">
        <v>1</v>
      </c>
      <c r="AN107">
        <v>-1</v>
      </c>
      <c r="AO107">
        <v>1</v>
      </c>
      <c r="AP107">
        <v>-1</v>
      </c>
      <c r="AQ107">
        <v>-1</v>
      </c>
      <c r="AR107">
        <v>-1</v>
      </c>
      <c r="AS107">
        <v>1</v>
      </c>
      <c r="AT107">
        <v>-1</v>
      </c>
      <c r="AU107">
        <v>1</v>
      </c>
      <c r="AV107">
        <v>-1</v>
      </c>
      <c r="AW107">
        <v>1</v>
      </c>
      <c r="AX107">
        <v>-1</v>
      </c>
      <c r="AY107">
        <v>1</v>
      </c>
      <c r="AZ107">
        <v>-1</v>
      </c>
      <c r="BA107">
        <v>1</v>
      </c>
      <c r="BB107">
        <v>-1</v>
      </c>
      <c r="BC107">
        <v>1</v>
      </c>
      <c r="BD107" t="s">
        <v>38</v>
      </c>
      <c r="BE107" t="s">
        <v>38</v>
      </c>
      <c r="BF107" t="s">
        <v>38</v>
      </c>
      <c r="BG107" t="s">
        <v>63</v>
      </c>
      <c r="BH107">
        <f>IF(H107=AI107,1,0)</f>
        <v>1</v>
      </c>
      <c r="BI107">
        <f>IF(I107=AJ107,1,0)</f>
        <v>1</v>
      </c>
      <c r="BJ107">
        <f>IF(J107=AK107,1,0)</f>
        <v>0</v>
      </c>
      <c r="BK107">
        <f>IF(K107=AL107,1,0)</f>
        <v>1</v>
      </c>
      <c r="BL107">
        <f>IF(L107=AM107,1,0)</f>
        <v>1</v>
      </c>
      <c r="BM107">
        <f>IF(M107=AN107,1,0)</f>
        <v>1</v>
      </c>
      <c r="BN107">
        <f>IF(N107=AO107,1,0)</f>
        <v>0</v>
      </c>
      <c r="BO107">
        <f>IF(O107=AP107,1,0)</f>
        <v>1</v>
      </c>
      <c r="BP107">
        <f>IF(P107=AQ107,1,0)</f>
        <v>0</v>
      </c>
      <c r="BQ107">
        <f>IF(Q107=AR107,1,0)</f>
        <v>1</v>
      </c>
      <c r="BR107">
        <f>IF(R107=AS107,1,0)</f>
        <v>0</v>
      </c>
      <c r="BS107">
        <f>IF(S107=AT107,1,0)</f>
        <v>0</v>
      </c>
      <c r="BT107">
        <f>IF(T107=AU107,1,0)</f>
        <v>1</v>
      </c>
      <c r="BU107">
        <f>IF(U107=AV107,1,0)</f>
        <v>1</v>
      </c>
      <c r="BV107">
        <f>IF(V107=AW107,1,0)</f>
        <v>1</v>
      </c>
      <c r="BW107">
        <f>IF(W107=AX107,1,0)</f>
        <v>0</v>
      </c>
      <c r="BX107">
        <f>IF(X107=AY107,1,0)</f>
        <v>1</v>
      </c>
      <c r="BY107">
        <f>IF(Y107=AZ107,1,0)</f>
        <v>1</v>
      </c>
      <c r="BZ107">
        <f>IF(Z107=BA107,1,0)</f>
        <v>1</v>
      </c>
      <c r="CA107">
        <f>IF(AA107=BB107,1,0)</f>
        <v>0</v>
      </c>
      <c r="CB107">
        <f>IF(AB107=BC107,1,0)</f>
        <v>0</v>
      </c>
      <c r="CC107">
        <f t="shared" si="3"/>
        <v>13</v>
      </c>
    </row>
    <row r="108" spans="1:81" ht="12.75">
      <c r="A108" t="s">
        <v>97</v>
      </c>
      <c r="B108" s="23">
        <v>38303</v>
      </c>
      <c r="C108" s="2">
        <v>0.6135648148148148</v>
      </c>
      <c r="D108" t="s">
        <v>65</v>
      </c>
      <c r="E108">
        <v>22</v>
      </c>
      <c r="F108" t="s">
        <v>66</v>
      </c>
      <c r="G108">
        <v>16</v>
      </c>
      <c r="H108">
        <v>1</v>
      </c>
      <c r="I108">
        <v>-1</v>
      </c>
      <c r="J108">
        <v>-1</v>
      </c>
      <c r="K108">
        <v>1</v>
      </c>
      <c r="L108">
        <v>1</v>
      </c>
      <c r="M108">
        <v>1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-1</v>
      </c>
      <c r="X108">
        <v>1</v>
      </c>
      <c r="Y108">
        <v>1</v>
      </c>
      <c r="Z108">
        <v>-1</v>
      </c>
      <c r="AA108">
        <v>1</v>
      </c>
      <c r="AB108">
        <v>1</v>
      </c>
      <c r="AC108" s="23">
        <v>38302</v>
      </c>
      <c r="AD108" s="2">
        <v>0.6358101851851852</v>
      </c>
      <c r="AE108" t="s">
        <v>65</v>
      </c>
      <c r="AF108">
        <v>22</v>
      </c>
      <c r="AG108" t="s">
        <v>66</v>
      </c>
      <c r="AH108">
        <v>15</v>
      </c>
      <c r="AI108">
        <v>1</v>
      </c>
      <c r="AJ108">
        <v>-1</v>
      </c>
      <c r="AK108">
        <v>-1</v>
      </c>
      <c r="AL108" s="3">
        <v>-1</v>
      </c>
      <c r="AM108">
        <v>1</v>
      </c>
      <c r="AN108">
        <v>-1</v>
      </c>
      <c r="AO108">
        <v>-1</v>
      </c>
      <c r="AP108">
        <v>-1</v>
      </c>
      <c r="AQ108">
        <v>1</v>
      </c>
      <c r="AR108">
        <v>-1</v>
      </c>
      <c r="AS108">
        <v>1</v>
      </c>
      <c r="AT108">
        <v>1</v>
      </c>
      <c r="AU108">
        <v>-1</v>
      </c>
      <c r="AV108">
        <v>-1</v>
      </c>
      <c r="AW108">
        <v>1</v>
      </c>
      <c r="AX108">
        <v>-1</v>
      </c>
      <c r="AY108">
        <v>1</v>
      </c>
      <c r="AZ108">
        <v>-1</v>
      </c>
      <c r="BA108">
        <v>-1</v>
      </c>
      <c r="BB108">
        <v>-1</v>
      </c>
      <c r="BC108">
        <v>1</v>
      </c>
      <c r="BD108" t="s">
        <v>38</v>
      </c>
      <c r="BE108" t="s">
        <v>38</v>
      </c>
      <c r="BF108" t="s">
        <v>38</v>
      </c>
      <c r="BG108" t="s">
        <v>61</v>
      </c>
      <c r="BH108">
        <f>IF(H108=AI108,1,0)</f>
        <v>1</v>
      </c>
      <c r="BI108">
        <f>IF(I108=AJ108,1,0)</f>
        <v>1</v>
      </c>
      <c r="BJ108">
        <f>IF(J108=AK108,1,0)</f>
        <v>1</v>
      </c>
      <c r="BK108">
        <f>IF(K108=AL108,1,0)</f>
        <v>0</v>
      </c>
      <c r="BL108">
        <f>IF(L108=AM108,1,0)</f>
        <v>1</v>
      </c>
      <c r="BM108">
        <f>IF(M108=AN108,1,0)</f>
        <v>0</v>
      </c>
      <c r="BN108">
        <f>IF(N108=AO108,1,0)</f>
        <v>0</v>
      </c>
      <c r="BO108">
        <f>IF(O108=AP108,1,0)</f>
        <v>0</v>
      </c>
      <c r="BP108">
        <f>IF(P108=AQ108,1,0)</f>
        <v>1</v>
      </c>
      <c r="BQ108">
        <f>IF(Q108=AR108,1,0)</f>
        <v>0</v>
      </c>
      <c r="BR108">
        <f>IF(R108=AS108,1,0)</f>
        <v>1</v>
      </c>
      <c r="BS108">
        <f>IF(S108=AT108,1,0)</f>
        <v>1</v>
      </c>
      <c r="BT108">
        <f>IF(T108=AU108,1,0)</f>
        <v>0</v>
      </c>
      <c r="BU108">
        <f>IF(U108=AV108,1,0)</f>
        <v>0</v>
      </c>
      <c r="BV108">
        <f>IF(V108=AW108,1,0)</f>
        <v>1</v>
      </c>
      <c r="BW108">
        <f>IF(W108=AX108,1,0)</f>
        <v>1</v>
      </c>
      <c r="BX108">
        <f>IF(X108=AY108,1,0)</f>
        <v>1</v>
      </c>
      <c r="BY108">
        <f>IF(Y108=AZ108,1,0)</f>
        <v>0</v>
      </c>
      <c r="BZ108">
        <f>IF(Z108=BA108,1,0)</f>
        <v>1</v>
      </c>
      <c r="CA108">
        <f>IF(AA108=BB108,1,0)</f>
        <v>0</v>
      </c>
      <c r="CB108">
        <f>IF(AB108=BC108,1,0)</f>
        <v>1</v>
      </c>
      <c r="CC108">
        <f t="shared" si="3"/>
        <v>12</v>
      </c>
    </row>
    <row r="109" spans="1:81" ht="12.75">
      <c r="A109" t="s">
        <v>97</v>
      </c>
      <c r="B109" s="1">
        <v>38304</v>
      </c>
      <c r="C109" s="2">
        <v>0.950462962962963</v>
      </c>
      <c r="D109" t="s">
        <v>99</v>
      </c>
      <c r="E109">
        <v>18</v>
      </c>
      <c r="F109" t="s">
        <v>64</v>
      </c>
      <c r="G109">
        <v>12</v>
      </c>
      <c r="H109">
        <v>-1</v>
      </c>
      <c r="I109">
        <v>-1</v>
      </c>
      <c r="J109">
        <v>-1</v>
      </c>
      <c r="K109">
        <v>1</v>
      </c>
      <c r="L109">
        <v>-1</v>
      </c>
      <c r="M109">
        <v>-1</v>
      </c>
      <c r="N109">
        <v>1</v>
      </c>
      <c r="O109">
        <v>-1</v>
      </c>
      <c r="P109">
        <v>-1</v>
      </c>
      <c r="Q109">
        <v>-1</v>
      </c>
      <c r="R109">
        <v>-1</v>
      </c>
      <c r="S109">
        <v>1</v>
      </c>
      <c r="T109">
        <v>1</v>
      </c>
      <c r="U109">
        <v>-1</v>
      </c>
      <c r="V109">
        <v>1</v>
      </c>
      <c r="W109">
        <v>1</v>
      </c>
      <c r="X109">
        <v>-1</v>
      </c>
      <c r="Y109">
        <v>-1</v>
      </c>
      <c r="Z109">
        <v>-1</v>
      </c>
      <c r="AA109">
        <v>1</v>
      </c>
      <c r="AB109">
        <v>-1</v>
      </c>
      <c r="AC109" s="1">
        <v>38304</v>
      </c>
      <c r="AD109" s="2">
        <v>0.9891319444444444</v>
      </c>
      <c r="AE109" t="s">
        <v>99</v>
      </c>
      <c r="AF109">
        <v>18</v>
      </c>
      <c r="AG109" t="s">
        <v>64</v>
      </c>
      <c r="AH109">
        <v>12</v>
      </c>
      <c r="AI109">
        <v>-1</v>
      </c>
      <c r="AJ109">
        <v>-1</v>
      </c>
      <c r="AK109">
        <v>-1</v>
      </c>
      <c r="AL109">
        <v>1</v>
      </c>
      <c r="AM109">
        <v>1</v>
      </c>
      <c r="AN109">
        <v>-1</v>
      </c>
      <c r="AO109">
        <v>-1</v>
      </c>
      <c r="AP109">
        <v>-1</v>
      </c>
      <c r="AQ109">
        <v>-1</v>
      </c>
      <c r="AR109">
        <v>-1</v>
      </c>
      <c r="AS109">
        <v>-1</v>
      </c>
      <c r="AT109">
        <v>1</v>
      </c>
      <c r="AU109">
        <v>1</v>
      </c>
      <c r="AV109">
        <v>-1</v>
      </c>
      <c r="AW109">
        <v>1</v>
      </c>
      <c r="AX109">
        <v>1</v>
      </c>
      <c r="AY109">
        <v>-1</v>
      </c>
      <c r="AZ109">
        <v>-1</v>
      </c>
      <c r="BA109">
        <v>1</v>
      </c>
      <c r="BB109">
        <v>1</v>
      </c>
      <c r="BC109">
        <v>-1</v>
      </c>
      <c r="BD109" t="s">
        <v>38</v>
      </c>
      <c r="BE109" t="s">
        <v>38</v>
      </c>
      <c r="BF109" t="s">
        <v>38</v>
      </c>
      <c r="BG109" t="s">
        <v>63</v>
      </c>
      <c r="BH109">
        <f>IF(H109=AI109,1,0)</f>
        <v>1</v>
      </c>
      <c r="BI109">
        <f>IF(I109=AJ109,1,0)</f>
        <v>1</v>
      </c>
      <c r="BJ109">
        <f>IF(J109=AK109,1,0)</f>
        <v>1</v>
      </c>
      <c r="BK109">
        <f>IF(K109=AL109,1,0)</f>
        <v>1</v>
      </c>
      <c r="BL109">
        <f>IF(L109=AM109,1,0)</f>
        <v>0</v>
      </c>
      <c r="BM109">
        <f>IF(M109=AN109,1,0)</f>
        <v>1</v>
      </c>
      <c r="BN109">
        <f>IF(N109=AO109,1,0)</f>
        <v>0</v>
      </c>
      <c r="BO109">
        <f>IF(O109=AP109,1,0)</f>
        <v>1</v>
      </c>
      <c r="BP109">
        <f>IF(P109=AQ109,1,0)</f>
        <v>1</v>
      </c>
      <c r="BQ109">
        <f>IF(Q109=AR109,1,0)</f>
        <v>1</v>
      </c>
      <c r="BR109">
        <f>IF(R109=AS109,1,0)</f>
        <v>1</v>
      </c>
      <c r="BS109">
        <f>IF(S109=AT109,1,0)</f>
        <v>1</v>
      </c>
      <c r="BT109">
        <f>IF(T109=AU109,1,0)</f>
        <v>1</v>
      </c>
      <c r="BU109">
        <f>IF(U109=AV109,1,0)</f>
        <v>1</v>
      </c>
      <c r="BV109">
        <f>IF(V109=AW109,1,0)</f>
        <v>1</v>
      </c>
      <c r="BW109">
        <f>IF(W109=AX109,1,0)</f>
        <v>1</v>
      </c>
      <c r="BX109">
        <f>IF(X109=AY109,1,0)</f>
        <v>1</v>
      </c>
      <c r="BY109">
        <f>IF(Y109=AZ109,1,0)</f>
        <v>1</v>
      </c>
      <c r="BZ109">
        <f>IF(Z109=BA109,1,0)</f>
        <v>0</v>
      </c>
      <c r="CA109">
        <f>IF(AA109=BB109,1,0)</f>
        <v>1</v>
      </c>
      <c r="CB109">
        <f>IF(AB109=BC109,1,0)</f>
        <v>1</v>
      </c>
      <c r="CC109">
        <f t="shared" si="3"/>
        <v>18</v>
      </c>
    </row>
    <row r="110" spans="1:81" ht="12.75">
      <c r="A110" t="s">
        <v>97</v>
      </c>
      <c r="B110" s="1">
        <v>38307</v>
      </c>
      <c r="C110" s="2">
        <v>0.8460185185185186</v>
      </c>
      <c r="D110" t="s">
        <v>65</v>
      </c>
      <c r="E110">
        <v>18</v>
      </c>
      <c r="F110" t="s">
        <v>64</v>
      </c>
      <c r="G110">
        <v>12</v>
      </c>
      <c r="H110">
        <v>1</v>
      </c>
      <c r="I110">
        <v>-1</v>
      </c>
      <c r="J110">
        <v>-1</v>
      </c>
      <c r="K110">
        <v>1</v>
      </c>
      <c r="L110">
        <v>-1</v>
      </c>
      <c r="M110">
        <v>1</v>
      </c>
      <c r="N110">
        <v>1</v>
      </c>
      <c r="O110">
        <v>1</v>
      </c>
      <c r="P110">
        <v>1</v>
      </c>
      <c r="Q110">
        <v>-1</v>
      </c>
      <c r="R110">
        <v>1</v>
      </c>
      <c r="S110">
        <v>1</v>
      </c>
      <c r="T110">
        <v>-1</v>
      </c>
      <c r="U110">
        <v>-1</v>
      </c>
      <c r="V110">
        <v>1</v>
      </c>
      <c r="W110">
        <v>1</v>
      </c>
      <c r="X110">
        <v>1</v>
      </c>
      <c r="Y110">
        <v>1</v>
      </c>
      <c r="Z110">
        <v>1</v>
      </c>
      <c r="AA110">
        <v>1</v>
      </c>
      <c r="AB110">
        <v>-1</v>
      </c>
      <c r="AC110" s="1">
        <v>38307</v>
      </c>
      <c r="AD110" s="2">
        <v>0.8691319444444444</v>
      </c>
      <c r="AE110" t="s">
        <v>65</v>
      </c>
      <c r="AF110">
        <v>18</v>
      </c>
      <c r="AG110" t="s">
        <v>64</v>
      </c>
      <c r="AH110">
        <v>12</v>
      </c>
      <c r="AI110">
        <v>1</v>
      </c>
      <c r="AJ110">
        <v>1</v>
      </c>
      <c r="AK110">
        <v>-1</v>
      </c>
      <c r="AL110">
        <v>1</v>
      </c>
      <c r="AM110">
        <v>-1</v>
      </c>
      <c r="AN110">
        <v>1</v>
      </c>
      <c r="AO110">
        <v>1</v>
      </c>
      <c r="AP110">
        <v>1</v>
      </c>
      <c r="AQ110">
        <v>1</v>
      </c>
      <c r="AR110">
        <v>-1</v>
      </c>
      <c r="AS110">
        <v>1</v>
      </c>
      <c r="AT110">
        <v>-1</v>
      </c>
      <c r="AU110">
        <v>1</v>
      </c>
      <c r="AV110">
        <v>1</v>
      </c>
      <c r="AW110">
        <v>1</v>
      </c>
      <c r="AX110">
        <v>-1</v>
      </c>
      <c r="AY110">
        <v>1</v>
      </c>
      <c r="AZ110">
        <v>-1</v>
      </c>
      <c r="BA110">
        <v>-1</v>
      </c>
      <c r="BB110">
        <v>-1</v>
      </c>
      <c r="BC110">
        <v>-1</v>
      </c>
      <c r="BD110" t="s">
        <v>38</v>
      </c>
      <c r="BE110" t="s">
        <v>38</v>
      </c>
      <c r="BF110" t="s">
        <v>38</v>
      </c>
      <c r="BG110" t="s">
        <v>63</v>
      </c>
      <c r="BH110">
        <f>IF(H110=AI110,1,0)</f>
        <v>1</v>
      </c>
      <c r="BI110">
        <f>IF(I110=AJ110,1,0)</f>
        <v>0</v>
      </c>
      <c r="BJ110">
        <f>IF(J110=AK110,1,0)</f>
        <v>1</v>
      </c>
      <c r="BK110">
        <f>IF(K110=AL110,1,0)</f>
        <v>1</v>
      </c>
      <c r="BL110">
        <f>IF(L110=AM110,1,0)</f>
        <v>1</v>
      </c>
      <c r="BM110">
        <f>IF(M110=AN110,1,0)</f>
        <v>1</v>
      </c>
      <c r="BN110">
        <f>IF(N110=AO110,1,0)</f>
        <v>1</v>
      </c>
      <c r="BO110">
        <f>IF(O110=AP110,1,0)</f>
        <v>1</v>
      </c>
      <c r="BP110">
        <f>IF(P110=AQ110,1,0)</f>
        <v>1</v>
      </c>
      <c r="BQ110">
        <f>IF(Q110=AR110,1,0)</f>
        <v>1</v>
      </c>
      <c r="BR110">
        <f>IF(R110=AS110,1,0)</f>
        <v>1</v>
      </c>
      <c r="BS110">
        <f>IF(S110=AT110,1,0)</f>
        <v>0</v>
      </c>
      <c r="BT110">
        <f>IF(T110=AU110,1,0)</f>
        <v>0</v>
      </c>
      <c r="BU110">
        <f>IF(U110=AV110,1,0)</f>
        <v>0</v>
      </c>
      <c r="BV110">
        <f>IF(V110=AW110,1,0)</f>
        <v>1</v>
      </c>
      <c r="BW110">
        <f>IF(W110=AX110,1,0)</f>
        <v>0</v>
      </c>
      <c r="BX110">
        <f>IF(X110=AY110,1,0)</f>
        <v>1</v>
      </c>
      <c r="BY110">
        <f>IF(Y110=AZ110,1,0)</f>
        <v>0</v>
      </c>
      <c r="BZ110">
        <f>IF(Z110=BA110,1,0)</f>
        <v>0</v>
      </c>
      <c r="CA110">
        <f>IF(AA110=BB110,1,0)</f>
        <v>0</v>
      </c>
      <c r="CB110">
        <f>IF(AB110=BC110,1,0)</f>
        <v>1</v>
      </c>
      <c r="CC110">
        <f t="shared" si="3"/>
        <v>13</v>
      </c>
    </row>
    <row r="111" spans="1:81" ht="12.75">
      <c r="A111" t="s">
        <v>97</v>
      </c>
      <c r="B111" s="1">
        <v>38307</v>
      </c>
      <c r="C111" s="2">
        <v>0.847650462962963</v>
      </c>
      <c r="D111" t="s">
        <v>99</v>
      </c>
      <c r="E111">
        <v>18</v>
      </c>
      <c r="F111" t="s">
        <v>64</v>
      </c>
      <c r="G111">
        <v>12</v>
      </c>
      <c r="H111">
        <v>-1</v>
      </c>
      <c r="I111">
        <v>-1</v>
      </c>
      <c r="J111">
        <v>-1</v>
      </c>
      <c r="K111">
        <v>1</v>
      </c>
      <c r="L111">
        <v>-1</v>
      </c>
      <c r="M111">
        <v>1</v>
      </c>
      <c r="N111">
        <v>1</v>
      </c>
      <c r="O111">
        <v>-1</v>
      </c>
      <c r="P111">
        <v>1</v>
      </c>
      <c r="Q111">
        <v>-1</v>
      </c>
      <c r="R111">
        <v>-1</v>
      </c>
      <c r="S111">
        <v>1</v>
      </c>
      <c r="T111">
        <v>1</v>
      </c>
      <c r="U111">
        <v>-1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 s="1">
        <v>38307</v>
      </c>
      <c r="AD111" s="2">
        <v>0.8672222222222222</v>
      </c>
      <c r="AE111" t="s">
        <v>99</v>
      </c>
      <c r="AF111">
        <v>18</v>
      </c>
      <c r="AG111" t="s">
        <v>64</v>
      </c>
      <c r="AH111">
        <v>12</v>
      </c>
      <c r="AI111">
        <v>-1</v>
      </c>
      <c r="AJ111">
        <v>-1</v>
      </c>
      <c r="AK111">
        <v>-1</v>
      </c>
      <c r="AL111">
        <v>1</v>
      </c>
      <c r="AM111">
        <v>-1</v>
      </c>
      <c r="AN111">
        <v>-1</v>
      </c>
      <c r="AO111">
        <v>-1</v>
      </c>
      <c r="AP111">
        <v>-1</v>
      </c>
      <c r="AQ111">
        <v>-1</v>
      </c>
      <c r="AR111">
        <v>-1</v>
      </c>
      <c r="AS111">
        <v>-1</v>
      </c>
      <c r="AT111">
        <v>1</v>
      </c>
      <c r="AU111">
        <v>1</v>
      </c>
      <c r="AV111">
        <v>-1</v>
      </c>
      <c r="AW111">
        <v>1</v>
      </c>
      <c r="AX111">
        <v>1</v>
      </c>
      <c r="AY111">
        <v>1</v>
      </c>
      <c r="AZ111">
        <v>-1</v>
      </c>
      <c r="BA111">
        <v>1</v>
      </c>
      <c r="BB111">
        <v>1</v>
      </c>
      <c r="BC111">
        <v>-1</v>
      </c>
      <c r="BD111" t="s">
        <v>38</v>
      </c>
      <c r="BE111" t="s">
        <v>38</v>
      </c>
      <c r="BF111" t="s">
        <v>38</v>
      </c>
      <c r="BG111" t="s">
        <v>63</v>
      </c>
      <c r="BH111">
        <f>IF(H111=AI111,1,0)</f>
        <v>1</v>
      </c>
      <c r="BI111">
        <f>IF(I111=AJ111,1,0)</f>
        <v>1</v>
      </c>
      <c r="BJ111">
        <f>IF(J111=AK111,1,0)</f>
        <v>1</v>
      </c>
      <c r="BK111">
        <f>IF(K111=AL111,1,0)</f>
        <v>1</v>
      </c>
      <c r="BL111">
        <f>IF(L111=AM111,1,0)</f>
        <v>1</v>
      </c>
      <c r="BM111">
        <f>IF(M111=AN111,1,0)</f>
        <v>0</v>
      </c>
      <c r="BN111">
        <f>IF(N111=AO111,1,0)</f>
        <v>0</v>
      </c>
      <c r="BO111">
        <f>IF(O111=AP111,1,0)</f>
        <v>1</v>
      </c>
      <c r="BP111">
        <f>IF(P111=AQ111,1,0)</f>
        <v>0</v>
      </c>
      <c r="BQ111">
        <f>IF(Q111=AR111,1,0)</f>
        <v>1</v>
      </c>
      <c r="BR111">
        <f>IF(R111=AS111,1,0)</f>
        <v>1</v>
      </c>
      <c r="BS111">
        <f>IF(S111=AT111,1,0)</f>
        <v>1</v>
      </c>
      <c r="BT111">
        <f>IF(T111=AU111,1,0)</f>
        <v>1</v>
      </c>
      <c r="BU111">
        <f>IF(U111=AV111,1,0)</f>
        <v>1</v>
      </c>
      <c r="BV111">
        <f>IF(V111=AW111,1,0)</f>
        <v>1</v>
      </c>
      <c r="BW111">
        <f>IF(W111=AX111,1,0)</f>
        <v>1</v>
      </c>
      <c r="BX111">
        <f>IF(X111=AY111,1,0)</f>
        <v>1</v>
      </c>
      <c r="BY111">
        <f>IF(Y111=AZ111,1,0)</f>
        <v>0</v>
      </c>
      <c r="BZ111">
        <f>IF(Z111=BA111,1,0)</f>
        <v>1</v>
      </c>
      <c r="CA111">
        <f>IF(AA111=BB111,1,0)</f>
        <v>1</v>
      </c>
      <c r="CB111">
        <f>IF(AB111=BC111,1,0)</f>
        <v>0</v>
      </c>
      <c r="CC111">
        <f t="shared" si="3"/>
        <v>16</v>
      </c>
    </row>
    <row r="112" spans="1:81" ht="12.75">
      <c r="A112" t="s">
        <v>97</v>
      </c>
      <c r="B112" s="1">
        <v>38307</v>
      </c>
      <c r="C112" s="2">
        <v>0.6452199074074074</v>
      </c>
      <c r="D112" t="s">
        <v>99</v>
      </c>
      <c r="E112">
        <v>23</v>
      </c>
      <c r="F112" t="s">
        <v>64</v>
      </c>
      <c r="G112">
        <v>15</v>
      </c>
      <c r="H112">
        <v>-1</v>
      </c>
      <c r="I112">
        <v>-1</v>
      </c>
      <c r="J112">
        <v>-1</v>
      </c>
      <c r="K112">
        <v>1</v>
      </c>
      <c r="L112">
        <v>1</v>
      </c>
      <c r="M112">
        <v>-1</v>
      </c>
      <c r="N112">
        <v>-1</v>
      </c>
      <c r="O112">
        <v>1</v>
      </c>
      <c r="P112">
        <v>-1</v>
      </c>
      <c r="Q112">
        <v>1</v>
      </c>
      <c r="R112">
        <v>-1</v>
      </c>
      <c r="S112">
        <v>-1</v>
      </c>
      <c r="T112">
        <v>1</v>
      </c>
      <c r="U112">
        <v>1</v>
      </c>
      <c r="V112">
        <v>-1</v>
      </c>
      <c r="W112">
        <v>-1</v>
      </c>
      <c r="X112">
        <v>1</v>
      </c>
      <c r="Y112">
        <v>1</v>
      </c>
      <c r="Z112">
        <v>-1</v>
      </c>
      <c r="AA112">
        <v>-1</v>
      </c>
      <c r="AB112">
        <v>1</v>
      </c>
      <c r="AC112" s="1">
        <v>38307</v>
      </c>
      <c r="AD112" s="2">
        <v>0.6794444444444444</v>
      </c>
      <c r="AE112" t="s">
        <v>99</v>
      </c>
      <c r="AF112">
        <v>23</v>
      </c>
      <c r="AG112" t="s">
        <v>64</v>
      </c>
      <c r="AH112">
        <v>15</v>
      </c>
      <c r="AI112">
        <v>1</v>
      </c>
      <c r="AJ112">
        <v>-1</v>
      </c>
      <c r="AK112">
        <v>-1</v>
      </c>
      <c r="AL112">
        <v>1</v>
      </c>
      <c r="AM112">
        <v>-1</v>
      </c>
      <c r="AN112">
        <v>1</v>
      </c>
      <c r="AO112">
        <v>-1</v>
      </c>
      <c r="AP112">
        <v>1</v>
      </c>
      <c r="AQ112">
        <v>-1</v>
      </c>
      <c r="AR112">
        <v>-1</v>
      </c>
      <c r="AS112">
        <v>-1</v>
      </c>
      <c r="AT112">
        <v>1</v>
      </c>
      <c r="AU112">
        <v>1</v>
      </c>
      <c r="AV112">
        <v>-1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D112" t="s">
        <v>38</v>
      </c>
      <c r="BE112" t="s">
        <v>38</v>
      </c>
      <c r="BF112" t="s">
        <v>38</v>
      </c>
      <c r="BG112" t="s">
        <v>63</v>
      </c>
      <c r="BH112">
        <f>IF(H112=AI112,1,0)</f>
        <v>0</v>
      </c>
      <c r="BI112">
        <f>IF(I112=AJ112,1,0)</f>
        <v>1</v>
      </c>
      <c r="BJ112">
        <f>IF(J112=AK112,1,0)</f>
        <v>1</v>
      </c>
      <c r="BK112">
        <f>IF(K112=AL112,1,0)</f>
        <v>1</v>
      </c>
      <c r="BL112">
        <f>IF(L112=AM112,1,0)</f>
        <v>0</v>
      </c>
      <c r="BM112">
        <f>IF(M112=AN112,1,0)</f>
        <v>0</v>
      </c>
      <c r="BN112">
        <f>IF(N112=AO112,1,0)</f>
        <v>1</v>
      </c>
      <c r="BO112">
        <f>IF(O112=AP112,1,0)</f>
        <v>1</v>
      </c>
      <c r="BP112">
        <f>IF(P112=AQ112,1,0)</f>
        <v>1</v>
      </c>
      <c r="BQ112">
        <f>IF(Q112=AR112,1,0)</f>
        <v>0</v>
      </c>
      <c r="BR112">
        <f>IF(R112=AS112,1,0)</f>
        <v>1</v>
      </c>
      <c r="BS112">
        <f>IF(S112=AT112,1,0)</f>
        <v>0</v>
      </c>
      <c r="BT112">
        <f>IF(T112=AU112,1,0)</f>
        <v>1</v>
      </c>
      <c r="BU112">
        <f>IF(U112=AV112,1,0)</f>
        <v>0</v>
      </c>
      <c r="BV112">
        <f>IF(V112=AW112,1,0)</f>
        <v>0</v>
      </c>
      <c r="BW112">
        <f>IF(W112=AX112,1,0)</f>
        <v>0</v>
      </c>
      <c r="BX112">
        <f>IF(X112=AY112,1,0)</f>
        <v>1</v>
      </c>
      <c r="BY112">
        <f>IF(Y112=AZ112,1,0)</f>
        <v>1</v>
      </c>
      <c r="BZ112">
        <f>IF(Z112=BA112,1,0)</f>
        <v>0</v>
      </c>
      <c r="CA112">
        <f>IF(AA112=BB112,1,0)</f>
        <v>0</v>
      </c>
      <c r="CB112">
        <f>IF(AB112=BC112,1,0)</f>
        <v>1</v>
      </c>
      <c r="CC112">
        <f t="shared" si="3"/>
        <v>11</v>
      </c>
    </row>
    <row r="113" spans="1:81" ht="12.75">
      <c r="A113" t="s">
        <v>97</v>
      </c>
      <c r="B113" s="1">
        <v>38306</v>
      </c>
      <c r="C113" s="2">
        <v>0.8186226851851851</v>
      </c>
      <c r="D113" t="s">
        <v>65</v>
      </c>
      <c r="E113">
        <v>18</v>
      </c>
      <c r="F113" t="s">
        <v>66</v>
      </c>
      <c r="G113">
        <v>12</v>
      </c>
      <c r="H113">
        <v>-1</v>
      </c>
      <c r="I113">
        <v>-1</v>
      </c>
      <c r="J113">
        <v>-1</v>
      </c>
      <c r="K113">
        <v>1</v>
      </c>
      <c r="L113">
        <v>-1</v>
      </c>
      <c r="M113">
        <v>-1</v>
      </c>
      <c r="N113">
        <v>-1</v>
      </c>
      <c r="O113">
        <v>-1</v>
      </c>
      <c r="P113">
        <v>-1</v>
      </c>
      <c r="Q113">
        <v>-1</v>
      </c>
      <c r="R113">
        <v>-1</v>
      </c>
      <c r="S113">
        <v>-1</v>
      </c>
      <c r="T113">
        <v>1</v>
      </c>
      <c r="U113">
        <v>-1</v>
      </c>
      <c r="V113">
        <v>-1</v>
      </c>
      <c r="W113">
        <v>-1</v>
      </c>
      <c r="X113">
        <v>-1</v>
      </c>
      <c r="Y113">
        <v>-1</v>
      </c>
      <c r="Z113">
        <v>1</v>
      </c>
      <c r="AA113">
        <v>-1</v>
      </c>
      <c r="AB113">
        <v>-1</v>
      </c>
      <c r="AC113" s="1">
        <v>38306</v>
      </c>
      <c r="AD113" s="2">
        <v>0.8349652777777777</v>
      </c>
      <c r="AE113" t="s">
        <v>65</v>
      </c>
      <c r="AF113">
        <v>18</v>
      </c>
      <c r="AG113" t="s">
        <v>66</v>
      </c>
      <c r="AH113">
        <v>12</v>
      </c>
      <c r="AI113">
        <v>-1</v>
      </c>
      <c r="AJ113">
        <v>-1</v>
      </c>
      <c r="AK113">
        <v>-1</v>
      </c>
      <c r="AL113">
        <v>1</v>
      </c>
      <c r="AM113">
        <v>1</v>
      </c>
      <c r="AN113">
        <v>-1</v>
      </c>
      <c r="AO113">
        <v>1</v>
      </c>
      <c r="AP113">
        <v>-1</v>
      </c>
      <c r="AQ113">
        <v>-1</v>
      </c>
      <c r="AR113">
        <v>-1</v>
      </c>
      <c r="AS113">
        <v>-1</v>
      </c>
      <c r="AT113">
        <v>-1</v>
      </c>
      <c r="AU113">
        <v>1</v>
      </c>
      <c r="AV113">
        <v>-1</v>
      </c>
      <c r="AW113">
        <v>-1</v>
      </c>
      <c r="AX113">
        <v>-1</v>
      </c>
      <c r="AY113">
        <v>-1</v>
      </c>
      <c r="AZ113">
        <v>-1</v>
      </c>
      <c r="BA113">
        <v>1</v>
      </c>
      <c r="BB113">
        <v>-1</v>
      </c>
      <c r="BC113">
        <v>-1</v>
      </c>
      <c r="BD113" t="s">
        <v>38</v>
      </c>
      <c r="BE113" t="s">
        <v>38</v>
      </c>
      <c r="BF113" t="s">
        <v>38</v>
      </c>
      <c r="BG113" t="s">
        <v>63</v>
      </c>
      <c r="BH113">
        <f>IF(H113=AI113,1,0)</f>
        <v>1</v>
      </c>
      <c r="BI113">
        <f>IF(I113=AJ113,1,0)</f>
        <v>1</v>
      </c>
      <c r="BJ113">
        <f>IF(J113=AK113,1,0)</f>
        <v>1</v>
      </c>
      <c r="BK113">
        <f>IF(K113=AL113,1,0)</f>
        <v>1</v>
      </c>
      <c r="BL113">
        <f>IF(L113=AM113,1,0)</f>
        <v>0</v>
      </c>
      <c r="BM113">
        <f>IF(M113=AN113,1,0)</f>
        <v>1</v>
      </c>
      <c r="BN113">
        <f>IF(N113=AO113,1,0)</f>
        <v>0</v>
      </c>
      <c r="BO113">
        <f>IF(O113=AP113,1,0)</f>
        <v>1</v>
      </c>
      <c r="BP113">
        <f>IF(P113=AQ113,1,0)</f>
        <v>1</v>
      </c>
      <c r="BQ113">
        <f>IF(Q113=AR113,1,0)</f>
        <v>1</v>
      </c>
      <c r="BR113">
        <f>IF(R113=AS113,1,0)</f>
        <v>1</v>
      </c>
      <c r="BS113">
        <f>IF(S113=AT113,1,0)</f>
        <v>1</v>
      </c>
      <c r="BT113">
        <f>IF(T113=AU113,1,0)</f>
        <v>1</v>
      </c>
      <c r="BU113">
        <f>IF(U113=AV113,1,0)</f>
        <v>1</v>
      </c>
      <c r="BV113">
        <f>IF(V113=AW113,1,0)</f>
        <v>1</v>
      </c>
      <c r="BW113">
        <f>IF(W113=AX113,1,0)</f>
        <v>1</v>
      </c>
      <c r="BX113">
        <f>IF(X113=AY113,1,0)</f>
        <v>1</v>
      </c>
      <c r="BY113">
        <f>IF(Y113=AZ113,1,0)</f>
        <v>1</v>
      </c>
      <c r="BZ113">
        <f>IF(Z113=BA113,1,0)</f>
        <v>1</v>
      </c>
      <c r="CA113">
        <f>IF(AA113=BB113,1,0)</f>
        <v>1</v>
      </c>
      <c r="CB113">
        <f>IF(AB113=BC113,1,0)</f>
        <v>1</v>
      </c>
      <c r="CC113">
        <f t="shared" si="3"/>
        <v>19</v>
      </c>
    </row>
    <row r="114" spans="1:81" ht="12.75">
      <c r="A114" t="s">
        <v>97</v>
      </c>
      <c r="B114" s="1">
        <v>38299</v>
      </c>
      <c r="C114" s="2">
        <v>0.8624884259259259</v>
      </c>
      <c r="D114" t="s">
        <v>65</v>
      </c>
      <c r="E114">
        <v>18</v>
      </c>
      <c r="F114" t="s">
        <v>64</v>
      </c>
      <c r="G114">
        <v>12</v>
      </c>
      <c r="H114">
        <v>-1</v>
      </c>
      <c r="I114">
        <v>1</v>
      </c>
      <c r="J114">
        <v>-1</v>
      </c>
      <c r="K114">
        <v>1</v>
      </c>
      <c r="L114">
        <v>1</v>
      </c>
      <c r="M114">
        <v>-1</v>
      </c>
      <c r="N114">
        <v>1</v>
      </c>
      <c r="O114">
        <v>1</v>
      </c>
      <c r="P114">
        <v>-1</v>
      </c>
      <c r="Q114">
        <v>-1</v>
      </c>
      <c r="R114">
        <v>1</v>
      </c>
      <c r="S114">
        <v>1</v>
      </c>
      <c r="T114">
        <v>1</v>
      </c>
      <c r="U114">
        <v>-1</v>
      </c>
      <c r="V114">
        <v>1</v>
      </c>
      <c r="W114">
        <v>1</v>
      </c>
      <c r="X114">
        <v>-1</v>
      </c>
      <c r="Y114">
        <v>1</v>
      </c>
      <c r="Z114">
        <v>1</v>
      </c>
      <c r="AA114">
        <v>-1</v>
      </c>
      <c r="AB114">
        <v>-1</v>
      </c>
      <c r="AC114" s="1">
        <v>38306</v>
      </c>
      <c r="AD114" s="2">
        <v>0.49950231481481483</v>
      </c>
      <c r="AE114" t="s">
        <v>65</v>
      </c>
      <c r="AF114">
        <v>18</v>
      </c>
      <c r="AG114" t="s">
        <v>64</v>
      </c>
      <c r="AH114">
        <v>12</v>
      </c>
      <c r="AI114">
        <v>1</v>
      </c>
      <c r="AJ114">
        <v>-1</v>
      </c>
      <c r="AK114">
        <v>-1</v>
      </c>
      <c r="AL114">
        <v>1</v>
      </c>
      <c r="AM114">
        <v>-1</v>
      </c>
      <c r="AN114">
        <v>-1</v>
      </c>
      <c r="AO114">
        <v>1</v>
      </c>
      <c r="AP114">
        <v>1</v>
      </c>
      <c r="AQ114">
        <v>-1</v>
      </c>
      <c r="AR114">
        <v>-1</v>
      </c>
      <c r="AS114">
        <v>-1</v>
      </c>
      <c r="AT114">
        <v>1</v>
      </c>
      <c r="AU114">
        <v>1</v>
      </c>
      <c r="AV114">
        <v>-1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D114" t="s">
        <v>38</v>
      </c>
      <c r="BE114" t="s">
        <v>38</v>
      </c>
      <c r="BF114" t="s">
        <v>38</v>
      </c>
      <c r="BG114" t="s">
        <v>63</v>
      </c>
      <c r="BH114">
        <f>IF(H114=AI114,1,0)</f>
        <v>0</v>
      </c>
      <c r="BI114">
        <f>IF(I114=AJ114,1,0)</f>
        <v>0</v>
      </c>
      <c r="BJ114">
        <f>IF(J114=AK114,1,0)</f>
        <v>1</v>
      </c>
      <c r="BK114">
        <f>IF(K114=AL114,1,0)</f>
        <v>1</v>
      </c>
      <c r="BL114">
        <f>IF(L114=AM114,1,0)</f>
        <v>0</v>
      </c>
      <c r="BM114">
        <f>IF(M114=AN114,1,0)</f>
        <v>1</v>
      </c>
      <c r="BN114">
        <f>IF(N114=AO114,1,0)</f>
        <v>1</v>
      </c>
      <c r="BO114">
        <f>IF(O114=AP114,1,0)</f>
        <v>1</v>
      </c>
      <c r="BP114">
        <f>IF(P114=AQ114,1,0)</f>
        <v>1</v>
      </c>
      <c r="BQ114">
        <f>IF(Q114=AR114,1,0)</f>
        <v>1</v>
      </c>
      <c r="BR114">
        <f>IF(R114=AS114,1,0)</f>
        <v>0</v>
      </c>
      <c r="BS114">
        <f>IF(S114=AT114,1,0)</f>
        <v>1</v>
      </c>
      <c r="BT114">
        <f>IF(T114=AU114,1,0)</f>
        <v>1</v>
      </c>
      <c r="BU114">
        <f>IF(U114=AV114,1,0)</f>
        <v>1</v>
      </c>
      <c r="BV114">
        <f>IF(V114=AW114,1,0)</f>
        <v>1</v>
      </c>
      <c r="BW114">
        <f>IF(W114=AX114,1,0)</f>
        <v>1</v>
      </c>
      <c r="BX114">
        <f>IF(X114=AY114,1,0)</f>
        <v>0</v>
      </c>
      <c r="BY114">
        <f>IF(Y114=AZ114,1,0)</f>
        <v>1</v>
      </c>
      <c r="BZ114">
        <f>IF(Z114=BA114,1,0)</f>
        <v>1</v>
      </c>
      <c r="CA114">
        <f>IF(AA114=BB114,1,0)</f>
        <v>0</v>
      </c>
      <c r="CB114">
        <f>IF(AB114=BC114,1,0)</f>
        <v>0</v>
      </c>
      <c r="CC114">
        <f t="shared" si="3"/>
        <v>14</v>
      </c>
    </row>
    <row r="115" spans="1:81" ht="12.75">
      <c r="A115" t="s">
        <v>97</v>
      </c>
      <c r="B115" s="1">
        <v>36841</v>
      </c>
      <c r="C115" s="2">
        <v>0.5431712962962963</v>
      </c>
      <c r="D115" t="s">
        <v>65</v>
      </c>
      <c r="E115">
        <v>18</v>
      </c>
      <c r="F115" t="s">
        <v>64</v>
      </c>
      <c r="G115">
        <v>12</v>
      </c>
      <c r="H115">
        <v>-1</v>
      </c>
      <c r="I115">
        <v>-1</v>
      </c>
      <c r="J115">
        <v>-1</v>
      </c>
      <c r="K115">
        <v>1</v>
      </c>
      <c r="L115">
        <v>1</v>
      </c>
      <c r="M115">
        <v>-1</v>
      </c>
      <c r="N115">
        <v>1</v>
      </c>
      <c r="O115">
        <v>-1</v>
      </c>
      <c r="P115">
        <v>1</v>
      </c>
      <c r="Q115">
        <v>-1</v>
      </c>
      <c r="R115">
        <v>-1</v>
      </c>
      <c r="S115">
        <v>1</v>
      </c>
      <c r="T115">
        <v>1</v>
      </c>
      <c r="U115">
        <v>-1</v>
      </c>
      <c r="V115">
        <v>1</v>
      </c>
      <c r="W115">
        <v>1</v>
      </c>
      <c r="X115">
        <v>-1</v>
      </c>
      <c r="Y115">
        <v>-1</v>
      </c>
      <c r="Z115">
        <v>1</v>
      </c>
      <c r="AA115">
        <v>1</v>
      </c>
      <c r="AB115">
        <v>-1</v>
      </c>
      <c r="AC115" s="1">
        <v>38304</v>
      </c>
      <c r="AD115" s="2">
        <v>0.9040162037037037</v>
      </c>
      <c r="AE115" t="s">
        <v>65</v>
      </c>
      <c r="AF115">
        <v>18</v>
      </c>
      <c r="AG115" t="s">
        <v>64</v>
      </c>
      <c r="AH115">
        <v>12</v>
      </c>
      <c r="AI115">
        <v>-1</v>
      </c>
      <c r="AJ115">
        <v>-1</v>
      </c>
      <c r="AK115">
        <v>-1</v>
      </c>
      <c r="AL115">
        <v>1</v>
      </c>
      <c r="AM115">
        <v>-1</v>
      </c>
      <c r="AN115">
        <v>-1</v>
      </c>
      <c r="AO115">
        <v>-1</v>
      </c>
      <c r="AP115">
        <v>-1</v>
      </c>
      <c r="AQ115">
        <v>-1</v>
      </c>
      <c r="AR115">
        <v>-1</v>
      </c>
      <c r="AS115">
        <v>-1</v>
      </c>
      <c r="AT115">
        <v>-1</v>
      </c>
      <c r="AU115">
        <v>1</v>
      </c>
      <c r="AV115">
        <v>-1</v>
      </c>
      <c r="AW115">
        <v>1</v>
      </c>
      <c r="AX115">
        <v>1</v>
      </c>
      <c r="AY115">
        <v>1</v>
      </c>
      <c r="AZ115">
        <v>-1</v>
      </c>
      <c r="BA115">
        <v>1</v>
      </c>
      <c r="BB115">
        <v>-1</v>
      </c>
      <c r="BC115">
        <v>-1</v>
      </c>
      <c r="BD115" t="s">
        <v>38</v>
      </c>
      <c r="BE115" t="s">
        <v>38</v>
      </c>
      <c r="BF115" t="s">
        <v>38</v>
      </c>
      <c r="BG115" t="s">
        <v>63</v>
      </c>
      <c r="BH115">
        <f>IF(H115=AI115,1,0)</f>
        <v>1</v>
      </c>
      <c r="BI115">
        <f>IF(I115=AJ115,1,0)</f>
        <v>1</v>
      </c>
      <c r="BJ115">
        <f>IF(J115=AK115,1,0)</f>
        <v>1</v>
      </c>
      <c r="BK115">
        <f>IF(K115=AL115,1,0)</f>
        <v>1</v>
      </c>
      <c r="BL115">
        <f>IF(L115=AM115,1,0)</f>
        <v>0</v>
      </c>
      <c r="BM115">
        <f>IF(M115=AN115,1,0)</f>
        <v>1</v>
      </c>
      <c r="BN115">
        <f>IF(N115=AO115,1,0)</f>
        <v>0</v>
      </c>
      <c r="BO115">
        <f>IF(O115=AP115,1,0)</f>
        <v>1</v>
      </c>
      <c r="BP115">
        <f>IF(P115=AQ115,1,0)</f>
        <v>0</v>
      </c>
      <c r="BQ115">
        <f>IF(Q115=AR115,1,0)</f>
        <v>1</v>
      </c>
      <c r="BR115">
        <f>IF(R115=AS115,1,0)</f>
        <v>1</v>
      </c>
      <c r="BS115">
        <f>IF(S115=AT115,1,0)</f>
        <v>0</v>
      </c>
      <c r="BT115">
        <f>IF(T115=AU115,1,0)</f>
        <v>1</v>
      </c>
      <c r="BU115">
        <f>IF(U115=AV115,1,0)</f>
        <v>1</v>
      </c>
      <c r="BV115">
        <f>IF(V115=AW115,1,0)</f>
        <v>1</v>
      </c>
      <c r="BW115">
        <f>IF(W115=AX115,1,0)</f>
        <v>1</v>
      </c>
      <c r="BX115">
        <f>IF(X115=AY115,1,0)</f>
        <v>0</v>
      </c>
      <c r="BY115">
        <f>IF(Y115=AZ115,1,0)</f>
        <v>1</v>
      </c>
      <c r="BZ115">
        <f>IF(Z115=BA115,1,0)</f>
        <v>1</v>
      </c>
      <c r="CA115">
        <f>IF(AA115=BB115,1,0)</f>
        <v>0</v>
      </c>
      <c r="CB115">
        <f>IF(AB115=BC115,1,0)</f>
        <v>1</v>
      </c>
      <c r="CC115">
        <f t="shared" si="3"/>
        <v>15</v>
      </c>
    </row>
    <row r="116" spans="1:81" ht="12.75">
      <c r="A116" t="s">
        <v>97</v>
      </c>
      <c r="B116" s="1">
        <v>38305</v>
      </c>
      <c r="C116" s="2">
        <v>0.510775462962963</v>
      </c>
      <c r="D116" t="s">
        <v>65</v>
      </c>
      <c r="E116">
        <v>20</v>
      </c>
      <c r="F116" t="s">
        <v>66</v>
      </c>
      <c r="G116">
        <v>13</v>
      </c>
      <c r="H116">
        <v>-1</v>
      </c>
      <c r="I116">
        <v>-1</v>
      </c>
      <c r="J116">
        <v>-1</v>
      </c>
      <c r="K116">
        <v>1</v>
      </c>
      <c r="L116">
        <v>-1</v>
      </c>
      <c r="M116">
        <v>-1</v>
      </c>
      <c r="N116">
        <v>1</v>
      </c>
      <c r="O116">
        <v>-1</v>
      </c>
      <c r="P116">
        <v>1</v>
      </c>
      <c r="Q116">
        <v>-1</v>
      </c>
      <c r="R116">
        <v>-1</v>
      </c>
      <c r="S116">
        <v>1</v>
      </c>
      <c r="T116">
        <v>-1</v>
      </c>
      <c r="U116">
        <v>-1</v>
      </c>
      <c r="V116">
        <v>1</v>
      </c>
      <c r="W116">
        <v>1</v>
      </c>
      <c r="X116">
        <v>1</v>
      </c>
      <c r="Y116">
        <v>-1</v>
      </c>
      <c r="Z116">
        <v>1</v>
      </c>
      <c r="AA116">
        <v>1</v>
      </c>
      <c r="AB116">
        <v>-1</v>
      </c>
      <c r="AC116" s="1">
        <v>38305</v>
      </c>
      <c r="AD116" s="2">
        <v>0.5381481481481482</v>
      </c>
      <c r="AE116" t="s">
        <v>65</v>
      </c>
      <c r="AF116">
        <v>20</v>
      </c>
      <c r="AG116" t="s">
        <v>66</v>
      </c>
      <c r="AH116">
        <v>13</v>
      </c>
      <c r="AI116">
        <v>-1</v>
      </c>
      <c r="AJ116">
        <v>-1</v>
      </c>
      <c r="AK116">
        <v>-1</v>
      </c>
      <c r="AL116">
        <v>1</v>
      </c>
      <c r="AM116">
        <v>-1</v>
      </c>
      <c r="AN116">
        <v>-1</v>
      </c>
      <c r="AO116">
        <v>-1</v>
      </c>
      <c r="AP116">
        <v>-1</v>
      </c>
      <c r="AQ116">
        <v>-1</v>
      </c>
      <c r="AR116">
        <v>-1</v>
      </c>
      <c r="AS116">
        <v>-1</v>
      </c>
      <c r="AT116">
        <v>1</v>
      </c>
      <c r="AU116">
        <v>1</v>
      </c>
      <c r="AV116">
        <v>-1</v>
      </c>
      <c r="AW116">
        <v>1</v>
      </c>
      <c r="AX116">
        <v>1</v>
      </c>
      <c r="AY116">
        <v>1</v>
      </c>
      <c r="AZ116">
        <v>-1</v>
      </c>
      <c r="BA116">
        <v>-1</v>
      </c>
      <c r="BB116">
        <v>1</v>
      </c>
      <c r="BC116">
        <v>-1</v>
      </c>
      <c r="BD116" t="s">
        <v>38</v>
      </c>
      <c r="BE116" t="s">
        <v>38</v>
      </c>
      <c r="BF116" t="s">
        <v>38</v>
      </c>
      <c r="BG116" t="s">
        <v>63</v>
      </c>
      <c r="BH116">
        <f>IF(H116=AI116,1,0)</f>
        <v>1</v>
      </c>
      <c r="BI116">
        <f>IF(I116=AJ116,1,0)</f>
        <v>1</v>
      </c>
      <c r="BJ116">
        <f>IF(J116=AK116,1,0)</f>
        <v>1</v>
      </c>
      <c r="BK116">
        <f>IF(K116=AL116,1,0)</f>
        <v>1</v>
      </c>
      <c r="BL116">
        <f>IF(L116=AM116,1,0)</f>
        <v>1</v>
      </c>
      <c r="BM116">
        <f>IF(M116=AN116,1,0)</f>
        <v>1</v>
      </c>
      <c r="BN116">
        <f>IF(N116=AO116,1,0)</f>
        <v>0</v>
      </c>
      <c r="BO116">
        <f>IF(O116=AP116,1,0)</f>
        <v>1</v>
      </c>
      <c r="BP116">
        <f>IF(P116=AQ116,1,0)</f>
        <v>0</v>
      </c>
      <c r="BQ116">
        <f>IF(Q116=AR116,1,0)</f>
        <v>1</v>
      </c>
      <c r="BR116">
        <f>IF(R116=AS116,1,0)</f>
        <v>1</v>
      </c>
      <c r="BS116">
        <f>IF(S116=AT116,1,0)</f>
        <v>1</v>
      </c>
      <c r="BT116">
        <f>IF(T116=AU116,1,0)</f>
        <v>0</v>
      </c>
      <c r="BU116">
        <f>IF(U116=AV116,1,0)</f>
        <v>1</v>
      </c>
      <c r="BV116">
        <f>IF(V116=AW116,1,0)</f>
        <v>1</v>
      </c>
      <c r="BW116">
        <f>IF(W116=AX116,1,0)</f>
        <v>1</v>
      </c>
      <c r="BX116">
        <f>IF(X116=AY116,1,0)</f>
        <v>1</v>
      </c>
      <c r="BY116">
        <f>IF(Y116=AZ116,1,0)</f>
        <v>1</v>
      </c>
      <c r="BZ116">
        <f>IF(Z116=BA116,1,0)</f>
        <v>0</v>
      </c>
      <c r="CA116">
        <f>IF(AA116=BB116,1,0)</f>
        <v>1</v>
      </c>
      <c r="CB116">
        <f>IF(AB116=BC116,1,0)</f>
        <v>1</v>
      </c>
      <c r="CC116">
        <f t="shared" si="3"/>
        <v>17</v>
      </c>
    </row>
    <row r="117" spans="1:81" ht="12.75">
      <c r="A117" t="s">
        <v>97</v>
      </c>
      <c r="B117" s="1">
        <v>38306</v>
      </c>
      <c r="C117" s="2">
        <v>0.5599884259259259</v>
      </c>
      <c r="D117" t="s">
        <v>65</v>
      </c>
      <c r="E117">
        <v>18</v>
      </c>
      <c r="F117" t="s">
        <v>64</v>
      </c>
      <c r="G117">
        <v>12</v>
      </c>
      <c r="H117">
        <v>-1</v>
      </c>
      <c r="I117">
        <v>-1</v>
      </c>
      <c r="J117">
        <v>-1</v>
      </c>
      <c r="K117">
        <v>1</v>
      </c>
      <c r="L117">
        <v>-1</v>
      </c>
      <c r="M117">
        <v>-1</v>
      </c>
      <c r="N117">
        <v>1</v>
      </c>
      <c r="O117">
        <v>1</v>
      </c>
      <c r="P117">
        <v>-1</v>
      </c>
      <c r="Q117">
        <v>-1</v>
      </c>
      <c r="R117">
        <v>-1</v>
      </c>
      <c r="S117">
        <v>1</v>
      </c>
      <c r="T117">
        <v>1</v>
      </c>
      <c r="U117">
        <v>-1</v>
      </c>
      <c r="V117">
        <v>1</v>
      </c>
      <c r="W117">
        <v>1</v>
      </c>
      <c r="X117">
        <v>-1</v>
      </c>
      <c r="Y117">
        <v>1</v>
      </c>
      <c r="Z117">
        <v>1</v>
      </c>
      <c r="AA117">
        <v>1</v>
      </c>
      <c r="AB117">
        <v>-1</v>
      </c>
      <c r="AC117" s="1">
        <v>38306</v>
      </c>
      <c r="AD117" s="2">
        <v>0.5829861111111111</v>
      </c>
      <c r="AE117" t="s">
        <v>108</v>
      </c>
      <c r="AF117">
        <v>18</v>
      </c>
      <c r="AG117" t="s">
        <v>64</v>
      </c>
      <c r="AH117">
        <v>12</v>
      </c>
      <c r="AI117">
        <v>1</v>
      </c>
      <c r="AJ117">
        <v>1</v>
      </c>
      <c r="AK117">
        <v>-1</v>
      </c>
      <c r="AL117">
        <v>1</v>
      </c>
      <c r="AM117">
        <v>1</v>
      </c>
      <c r="AN117">
        <v>1</v>
      </c>
      <c r="AO117">
        <v>1</v>
      </c>
      <c r="AP117">
        <v>1</v>
      </c>
      <c r="AQ117">
        <v>-1</v>
      </c>
      <c r="AR117">
        <v>-1</v>
      </c>
      <c r="AS117">
        <v>-1</v>
      </c>
      <c r="AT117">
        <v>-1</v>
      </c>
      <c r="AU117">
        <v>1</v>
      </c>
      <c r="AV117">
        <v>-1</v>
      </c>
      <c r="AW117">
        <v>1</v>
      </c>
      <c r="AX117">
        <v>1</v>
      </c>
      <c r="AY117">
        <v>1</v>
      </c>
      <c r="AZ117">
        <v>1</v>
      </c>
      <c r="BA117">
        <v>-1</v>
      </c>
      <c r="BB117">
        <v>1</v>
      </c>
      <c r="BC117">
        <v>-1</v>
      </c>
      <c r="BD117" t="s">
        <v>38</v>
      </c>
      <c r="BE117" t="s">
        <v>38</v>
      </c>
      <c r="BF117" t="s">
        <v>38</v>
      </c>
      <c r="BG117" t="s">
        <v>63</v>
      </c>
      <c r="BH117">
        <f>IF(H117=AI117,1,0)</f>
        <v>0</v>
      </c>
      <c r="BI117">
        <f>IF(I117=AJ117,1,0)</f>
        <v>0</v>
      </c>
      <c r="BJ117">
        <f>IF(J117=AK117,1,0)</f>
        <v>1</v>
      </c>
      <c r="BK117">
        <f>IF(K117=AL117,1,0)</f>
        <v>1</v>
      </c>
      <c r="BL117">
        <f>IF(L117=AM117,1,0)</f>
        <v>0</v>
      </c>
      <c r="BM117">
        <f>IF(M117=AN117,1,0)</f>
        <v>0</v>
      </c>
      <c r="BN117">
        <f>IF(N117=AO117,1,0)</f>
        <v>1</v>
      </c>
      <c r="BO117">
        <f>IF(O117=AP117,1,0)</f>
        <v>1</v>
      </c>
      <c r="BP117">
        <f>IF(P117=AQ117,1,0)</f>
        <v>1</v>
      </c>
      <c r="BQ117">
        <f>IF(Q117=AR117,1,0)</f>
        <v>1</v>
      </c>
      <c r="BR117">
        <f>IF(R117=AS117,1,0)</f>
        <v>1</v>
      </c>
      <c r="BS117">
        <f>IF(S117=AT117,1,0)</f>
        <v>0</v>
      </c>
      <c r="BT117">
        <f>IF(T117=AU117,1,0)</f>
        <v>1</v>
      </c>
      <c r="BU117">
        <f>IF(U117=AV117,1,0)</f>
        <v>1</v>
      </c>
      <c r="BV117">
        <f>IF(V117=AW117,1,0)</f>
        <v>1</v>
      </c>
      <c r="BW117">
        <f>IF(W117=AX117,1,0)</f>
        <v>1</v>
      </c>
      <c r="BX117">
        <f>IF(X117=AY117,1,0)</f>
        <v>0</v>
      </c>
      <c r="BY117">
        <f>IF(Y117=AZ117,1,0)</f>
        <v>1</v>
      </c>
      <c r="BZ117">
        <f>IF(Z117=BA117,1,0)</f>
        <v>0</v>
      </c>
      <c r="CA117">
        <f>IF(AA117=BB117,1,0)</f>
        <v>1</v>
      </c>
      <c r="CB117">
        <f>IF(AB117=BC117,1,0)</f>
        <v>1</v>
      </c>
      <c r="CC117">
        <f t="shared" si="3"/>
        <v>14</v>
      </c>
    </row>
    <row r="118" spans="1:81" ht="12.75">
      <c r="A118" t="s">
        <v>97</v>
      </c>
      <c r="B118" s="1">
        <v>38306</v>
      </c>
      <c r="C118" s="2">
        <v>0.7600462962962963</v>
      </c>
      <c r="D118" t="s">
        <v>65</v>
      </c>
      <c r="E118">
        <v>18</v>
      </c>
      <c r="F118" t="s">
        <v>64</v>
      </c>
      <c r="G118">
        <v>12</v>
      </c>
      <c r="H118">
        <v>1</v>
      </c>
      <c r="I118">
        <v>-1</v>
      </c>
      <c r="J118">
        <v>-1</v>
      </c>
      <c r="K118">
        <v>1</v>
      </c>
      <c r="L118">
        <v>-1</v>
      </c>
      <c r="M118">
        <v>1</v>
      </c>
      <c r="N118">
        <v>1</v>
      </c>
      <c r="O118">
        <v>-1</v>
      </c>
      <c r="P118">
        <v>-1</v>
      </c>
      <c r="Q118">
        <v>-1</v>
      </c>
      <c r="R118">
        <v>-1</v>
      </c>
      <c r="S118">
        <v>1</v>
      </c>
      <c r="T118">
        <v>-1</v>
      </c>
      <c r="U118">
        <v>-1</v>
      </c>
      <c r="V118">
        <v>1</v>
      </c>
      <c r="W118">
        <v>1</v>
      </c>
      <c r="X118">
        <v>1</v>
      </c>
      <c r="Y118">
        <v>-1</v>
      </c>
      <c r="Z118">
        <v>1</v>
      </c>
      <c r="AA118">
        <v>1</v>
      </c>
      <c r="AB118">
        <v>-1</v>
      </c>
      <c r="AC118" s="1">
        <v>38305</v>
      </c>
      <c r="AD118" s="2">
        <v>0.8799189814814815</v>
      </c>
      <c r="AE118" t="s">
        <v>65</v>
      </c>
      <c r="AF118">
        <v>18</v>
      </c>
      <c r="AG118" t="s">
        <v>64</v>
      </c>
      <c r="AH118">
        <v>12</v>
      </c>
      <c r="AI118">
        <v>-1</v>
      </c>
      <c r="AJ118">
        <v>1</v>
      </c>
      <c r="AK118">
        <v>-1</v>
      </c>
      <c r="AL118">
        <v>1</v>
      </c>
      <c r="AM118">
        <v>-1</v>
      </c>
      <c r="AN118">
        <v>-1</v>
      </c>
      <c r="AO118">
        <v>-1</v>
      </c>
      <c r="AP118">
        <v>-1</v>
      </c>
      <c r="AQ118">
        <v>-1</v>
      </c>
      <c r="AR118">
        <v>-1</v>
      </c>
      <c r="AS118">
        <v>-1</v>
      </c>
      <c r="AT118">
        <v>1</v>
      </c>
      <c r="AU118">
        <v>-1</v>
      </c>
      <c r="AV118">
        <v>-1</v>
      </c>
      <c r="AW118">
        <v>1</v>
      </c>
      <c r="AX118">
        <v>1</v>
      </c>
      <c r="AY118">
        <v>-1</v>
      </c>
      <c r="AZ118">
        <v>-1</v>
      </c>
      <c r="BA118">
        <v>1</v>
      </c>
      <c r="BB118">
        <v>1</v>
      </c>
      <c r="BC118">
        <v>-1</v>
      </c>
      <c r="BD118" t="s">
        <v>38</v>
      </c>
      <c r="BE118" t="s">
        <v>38</v>
      </c>
      <c r="BF118" t="s">
        <v>38</v>
      </c>
      <c r="BG118" t="s">
        <v>63</v>
      </c>
      <c r="BH118">
        <f>IF(H118=AI118,1,0)</f>
        <v>0</v>
      </c>
      <c r="BI118">
        <f>IF(I118=AJ118,1,0)</f>
        <v>0</v>
      </c>
      <c r="BJ118">
        <f>IF(J118=AK118,1,0)</f>
        <v>1</v>
      </c>
      <c r="BK118">
        <f>IF(K118=AL118,1,0)</f>
        <v>1</v>
      </c>
      <c r="BL118">
        <f>IF(L118=AM118,1,0)</f>
        <v>1</v>
      </c>
      <c r="BM118">
        <f>IF(M118=AN118,1,0)</f>
        <v>0</v>
      </c>
      <c r="BN118">
        <f>IF(N118=AO118,1,0)</f>
        <v>0</v>
      </c>
      <c r="BO118">
        <f>IF(O118=AP118,1,0)</f>
        <v>1</v>
      </c>
      <c r="BP118">
        <f>IF(P118=AQ118,1,0)</f>
        <v>1</v>
      </c>
      <c r="BQ118">
        <f>IF(Q118=AR118,1,0)</f>
        <v>1</v>
      </c>
      <c r="BR118">
        <f>IF(R118=AS118,1,0)</f>
        <v>1</v>
      </c>
      <c r="BS118">
        <f>IF(S118=AT118,1,0)</f>
        <v>1</v>
      </c>
      <c r="BT118">
        <f>IF(T118=AU118,1,0)</f>
        <v>1</v>
      </c>
      <c r="BU118">
        <f>IF(U118=AV118,1,0)</f>
        <v>1</v>
      </c>
      <c r="BV118">
        <f>IF(V118=AW118,1,0)</f>
        <v>1</v>
      </c>
      <c r="BW118">
        <f>IF(W118=AX118,1,0)</f>
        <v>1</v>
      </c>
      <c r="BX118">
        <f>IF(X118=AY118,1,0)</f>
        <v>0</v>
      </c>
      <c r="BY118">
        <f>IF(Y118=AZ118,1,0)</f>
        <v>1</v>
      </c>
      <c r="BZ118">
        <f>IF(Z118=BA118,1,0)</f>
        <v>1</v>
      </c>
      <c r="CA118">
        <f>IF(AA118=BB118,1,0)</f>
        <v>1</v>
      </c>
      <c r="CB118">
        <f>IF(AB118=BC118,1,0)</f>
        <v>1</v>
      </c>
      <c r="CC118">
        <f t="shared" si="3"/>
        <v>16</v>
      </c>
    </row>
    <row r="119" spans="1:81" ht="12.75">
      <c r="A119" t="s">
        <v>97</v>
      </c>
      <c r="B119" s="1">
        <v>38309</v>
      </c>
      <c r="C119" s="2">
        <v>0.9285300925925926</v>
      </c>
      <c r="D119" t="s">
        <v>65</v>
      </c>
      <c r="E119">
        <v>39</v>
      </c>
      <c r="F119" t="s">
        <v>66</v>
      </c>
      <c r="G119">
        <v>13</v>
      </c>
      <c r="H119">
        <v>-1</v>
      </c>
      <c r="I119">
        <v>-1</v>
      </c>
      <c r="J119">
        <v>-1</v>
      </c>
      <c r="K119">
        <v>1</v>
      </c>
      <c r="L119">
        <v>1</v>
      </c>
      <c r="M119">
        <v>-1</v>
      </c>
      <c r="N119">
        <v>-1</v>
      </c>
      <c r="O119">
        <v>-1</v>
      </c>
      <c r="P119">
        <v>1</v>
      </c>
      <c r="Q119">
        <v>-1</v>
      </c>
      <c r="R119">
        <v>1</v>
      </c>
      <c r="S119">
        <v>1</v>
      </c>
      <c r="T119">
        <v>1</v>
      </c>
      <c r="U119">
        <v>-1</v>
      </c>
      <c r="V119">
        <v>1</v>
      </c>
      <c r="W119">
        <v>1</v>
      </c>
      <c r="X119">
        <v>-1</v>
      </c>
      <c r="Y119">
        <v>1</v>
      </c>
      <c r="Z119">
        <v>1</v>
      </c>
      <c r="AA119">
        <v>-1</v>
      </c>
      <c r="AB119">
        <v>-1</v>
      </c>
      <c r="AC119" s="1">
        <v>38309</v>
      </c>
      <c r="AD119" s="2">
        <v>0.9710185185185186</v>
      </c>
      <c r="AE119" t="s">
        <v>65</v>
      </c>
      <c r="AF119">
        <v>39</v>
      </c>
      <c r="AG119" t="s">
        <v>66</v>
      </c>
      <c r="AH119">
        <v>13</v>
      </c>
      <c r="AI119">
        <v>-1</v>
      </c>
      <c r="AJ119">
        <v>-1</v>
      </c>
      <c r="AK119">
        <v>-1</v>
      </c>
      <c r="AL119">
        <v>1</v>
      </c>
      <c r="AM119">
        <v>-1</v>
      </c>
      <c r="AN119">
        <v>-1</v>
      </c>
      <c r="AO119">
        <v>-1</v>
      </c>
      <c r="AP119">
        <v>1</v>
      </c>
      <c r="AQ119">
        <v>-1</v>
      </c>
      <c r="AR119">
        <v>-1</v>
      </c>
      <c r="AS119">
        <v>1</v>
      </c>
      <c r="AT119">
        <v>-1</v>
      </c>
      <c r="AU119">
        <v>1</v>
      </c>
      <c r="AV119">
        <v>-1</v>
      </c>
      <c r="AW119">
        <v>1</v>
      </c>
      <c r="AX119">
        <v>-1</v>
      </c>
      <c r="AY119">
        <v>-1</v>
      </c>
      <c r="AZ119">
        <v>1</v>
      </c>
      <c r="BA119">
        <v>1</v>
      </c>
      <c r="BB119">
        <v>-1</v>
      </c>
      <c r="BC119">
        <v>-1</v>
      </c>
      <c r="BD119" t="s">
        <v>38</v>
      </c>
      <c r="BE119" t="s">
        <v>38</v>
      </c>
      <c r="BF119" t="s">
        <v>38</v>
      </c>
      <c r="BG119" t="s">
        <v>62</v>
      </c>
      <c r="BH119">
        <f>IF(H119=AI119,1,0)</f>
        <v>1</v>
      </c>
      <c r="BI119">
        <f>IF(I119=AJ119,1,0)</f>
        <v>1</v>
      </c>
      <c r="BJ119">
        <f>IF(J119=AK119,1,0)</f>
        <v>1</v>
      </c>
      <c r="BK119">
        <f>IF(K119=AL119,1,0)</f>
        <v>1</v>
      </c>
      <c r="BL119">
        <f>IF(L119=AM119,1,0)</f>
        <v>0</v>
      </c>
      <c r="BM119">
        <f>IF(M119=AN119,1,0)</f>
        <v>1</v>
      </c>
      <c r="BN119">
        <f>IF(N119=AO119,1,0)</f>
        <v>1</v>
      </c>
      <c r="BO119">
        <f>IF(O119=AP119,1,0)</f>
        <v>0</v>
      </c>
      <c r="BP119">
        <f>IF(P119=AQ119,1,0)</f>
        <v>0</v>
      </c>
      <c r="BQ119">
        <f>IF(Q119=AR119,1,0)</f>
        <v>1</v>
      </c>
      <c r="BR119">
        <f>IF(R119=AS119,1,0)</f>
        <v>1</v>
      </c>
      <c r="BS119">
        <f>IF(S119=AT119,1,0)</f>
        <v>0</v>
      </c>
      <c r="BT119">
        <f>IF(T119=AU119,1,0)</f>
        <v>1</v>
      </c>
      <c r="BU119">
        <f>IF(U119=AV119,1,0)</f>
        <v>1</v>
      </c>
      <c r="BV119">
        <f>IF(V119=AW119,1,0)</f>
        <v>1</v>
      </c>
      <c r="BW119">
        <f>IF(W119=AX119,1,0)</f>
        <v>0</v>
      </c>
      <c r="BX119">
        <f>IF(X119=AY119,1,0)</f>
        <v>1</v>
      </c>
      <c r="BY119">
        <f>IF(Y119=AZ119,1,0)</f>
        <v>1</v>
      </c>
      <c r="BZ119">
        <f>IF(Z119=BA119,1,0)</f>
        <v>1</v>
      </c>
      <c r="CA119">
        <f>IF(AA119=BB119,1,0)</f>
        <v>1</v>
      </c>
      <c r="CB119">
        <f>IF(AB119=BC119,1,0)</f>
        <v>1</v>
      </c>
      <c r="CC119">
        <f aca="true" t="shared" si="4" ref="CC119:CC169">SUM(BH119:CB119)</f>
        <v>16</v>
      </c>
    </row>
    <row r="120" spans="1:81" ht="12.75">
      <c r="A120" t="s">
        <v>97</v>
      </c>
      <c r="B120" s="1">
        <v>38309</v>
      </c>
      <c r="C120" s="2">
        <v>0.6698842592592592</v>
      </c>
      <c r="D120" t="s">
        <v>65</v>
      </c>
      <c r="E120">
        <v>18</v>
      </c>
      <c r="F120" t="s">
        <v>64</v>
      </c>
      <c r="G120">
        <v>12</v>
      </c>
      <c r="H120">
        <v>1</v>
      </c>
      <c r="I120">
        <v>1</v>
      </c>
      <c r="J120" s="3">
        <v>1</v>
      </c>
      <c r="K120">
        <v>1</v>
      </c>
      <c r="L120">
        <v>1</v>
      </c>
      <c r="M120">
        <v>1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 s="1">
        <v>38309</v>
      </c>
      <c r="AD120" s="2">
        <v>0.6845717592592592</v>
      </c>
      <c r="AE120" t="s">
        <v>65</v>
      </c>
      <c r="AF120">
        <v>18</v>
      </c>
      <c r="AG120" t="s">
        <v>64</v>
      </c>
      <c r="AH120">
        <v>12</v>
      </c>
      <c r="AI120">
        <v>1</v>
      </c>
      <c r="AJ120">
        <v>1</v>
      </c>
      <c r="AK120" s="3">
        <v>1</v>
      </c>
      <c r="AL120">
        <v>1</v>
      </c>
      <c r="AM120">
        <v>1</v>
      </c>
      <c r="AN120">
        <v>1</v>
      </c>
      <c r="AO120">
        <v>1</v>
      </c>
      <c r="AP120">
        <v>1</v>
      </c>
      <c r="AQ120">
        <v>1</v>
      </c>
      <c r="AR120">
        <v>1</v>
      </c>
      <c r="AS120">
        <v>1</v>
      </c>
      <c r="AT120">
        <v>1</v>
      </c>
      <c r="AU120">
        <v>1</v>
      </c>
      <c r="AV120">
        <v>1</v>
      </c>
      <c r="AW120">
        <v>1</v>
      </c>
      <c r="AX120">
        <v>1</v>
      </c>
      <c r="AY120">
        <v>1</v>
      </c>
      <c r="AZ120">
        <v>1</v>
      </c>
      <c r="BA120">
        <v>1</v>
      </c>
      <c r="BB120">
        <v>1</v>
      </c>
      <c r="BC120">
        <v>1</v>
      </c>
      <c r="BD120" t="s">
        <v>38</v>
      </c>
      <c r="BE120" t="s">
        <v>38</v>
      </c>
      <c r="BF120" t="s">
        <v>38</v>
      </c>
      <c r="BG120" t="s">
        <v>61</v>
      </c>
      <c r="BH120">
        <f>IF(H120=AI120,1,0)</f>
        <v>1</v>
      </c>
      <c r="BI120">
        <f>IF(I120=AJ120,1,0)</f>
        <v>1</v>
      </c>
      <c r="BJ120">
        <f>IF(J120=AK120,1,0)</f>
        <v>1</v>
      </c>
      <c r="BK120">
        <f>IF(K120=AL120,1,0)</f>
        <v>1</v>
      </c>
      <c r="BL120">
        <f>IF(L120=AM120,1,0)</f>
        <v>1</v>
      </c>
      <c r="BM120">
        <f>IF(M120=AN120,1,0)</f>
        <v>1</v>
      </c>
      <c r="BN120">
        <f>IF(N120=AO120,1,0)</f>
        <v>1</v>
      </c>
      <c r="BO120">
        <f>IF(O120=AP120,1,0)</f>
        <v>1</v>
      </c>
      <c r="BP120">
        <f>IF(P120=AQ120,1,0)</f>
        <v>1</v>
      </c>
      <c r="BQ120">
        <f>IF(Q120=AR120,1,0)</f>
        <v>1</v>
      </c>
      <c r="BR120">
        <f>IF(R120=AS120,1,0)</f>
        <v>1</v>
      </c>
      <c r="BS120">
        <f>IF(S120=AT120,1,0)</f>
        <v>1</v>
      </c>
      <c r="BT120">
        <f>IF(T120=AU120,1,0)</f>
        <v>1</v>
      </c>
      <c r="BU120">
        <f>IF(U120=AV120,1,0)</f>
        <v>1</v>
      </c>
      <c r="BV120">
        <f>IF(V120=AW120,1,0)</f>
        <v>1</v>
      </c>
      <c r="BW120">
        <f>IF(W120=AX120,1,0)</f>
        <v>1</v>
      </c>
      <c r="BX120">
        <f>IF(X120=AY120,1,0)</f>
        <v>1</v>
      </c>
      <c r="BY120">
        <f>IF(Y120=AZ120,1,0)</f>
        <v>1</v>
      </c>
      <c r="BZ120">
        <f>IF(Z120=BA120,1,0)</f>
        <v>1</v>
      </c>
      <c r="CA120">
        <f>IF(AA120=BB120,1,0)</f>
        <v>1</v>
      </c>
      <c r="CB120">
        <f>IF(AB120=BC120,1,0)</f>
        <v>1</v>
      </c>
      <c r="CC120">
        <f t="shared" si="4"/>
        <v>21</v>
      </c>
    </row>
    <row r="121" spans="1:81" ht="12.75">
      <c r="A121" t="s">
        <v>97</v>
      </c>
      <c r="B121" s="1">
        <v>38308</v>
      </c>
      <c r="C121" s="2">
        <v>0.977037037037037</v>
      </c>
      <c r="D121" t="s">
        <v>101</v>
      </c>
      <c r="E121">
        <v>21</v>
      </c>
      <c r="F121" t="s">
        <v>64</v>
      </c>
      <c r="G121">
        <v>16</v>
      </c>
      <c r="H121">
        <v>-1</v>
      </c>
      <c r="I121">
        <v>-1</v>
      </c>
      <c r="J121" s="3">
        <v>1</v>
      </c>
      <c r="K121" s="3">
        <v>-1</v>
      </c>
      <c r="L121">
        <v>-1</v>
      </c>
      <c r="M121">
        <v>-1</v>
      </c>
      <c r="N121">
        <v>-1</v>
      </c>
      <c r="O121">
        <v>1</v>
      </c>
      <c r="P121">
        <v>-1</v>
      </c>
      <c r="Q121">
        <v>-1</v>
      </c>
      <c r="R121">
        <v>-1</v>
      </c>
      <c r="S121">
        <v>1</v>
      </c>
      <c r="T121">
        <v>-1</v>
      </c>
      <c r="U121">
        <v>-1</v>
      </c>
      <c r="V121">
        <v>1</v>
      </c>
      <c r="W121">
        <v>-1</v>
      </c>
      <c r="X121">
        <v>1</v>
      </c>
      <c r="Y121">
        <v>-1</v>
      </c>
      <c r="Z121">
        <v>-1</v>
      </c>
      <c r="AA121">
        <v>-1</v>
      </c>
      <c r="AB121">
        <v>-1</v>
      </c>
      <c r="AC121" s="1">
        <v>38308</v>
      </c>
      <c r="AD121" s="2">
        <v>0.9822800925925925</v>
      </c>
      <c r="AE121" t="s">
        <v>101</v>
      </c>
      <c r="AF121">
        <v>21</v>
      </c>
      <c r="AG121" t="s">
        <v>64</v>
      </c>
      <c r="AH121">
        <v>16</v>
      </c>
      <c r="AI121">
        <v>1</v>
      </c>
      <c r="AJ121">
        <v>-1</v>
      </c>
      <c r="AK121">
        <v>-1</v>
      </c>
      <c r="AL121">
        <v>1</v>
      </c>
      <c r="AM121">
        <v>-1</v>
      </c>
      <c r="AN121">
        <v>1</v>
      </c>
      <c r="AO121">
        <v>-1</v>
      </c>
      <c r="AP121">
        <v>-1</v>
      </c>
      <c r="AQ121">
        <v>-1</v>
      </c>
      <c r="AR121">
        <v>-1</v>
      </c>
      <c r="AS121">
        <v>-1</v>
      </c>
      <c r="AT121">
        <v>1</v>
      </c>
      <c r="AU121">
        <v>-1</v>
      </c>
      <c r="AV121">
        <v>-1</v>
      </c>
      <c r="AW121">
        <v>1</v>
      </c>
      <c r="AX121">
        <v>-1</v>
      </c>
      <c r="AY121">
        <v>-1</v>
      </c>
      <c r="AZ121">
        <v>-1</v>
      </c>
      <c r="BA121">
        <v>-1</v>
      </c>
      <c r="BB121">
        <v>-1</v>
      </c>
      <c r="BC121">
        <v>-1</v>
      </c>
      <c r="BD121" t="s">
        <v>38</v>
      </c>
      <c r="BE121" t="s">
        <v>38</v>
      </c>
      <c r="BF121" t="s">
        <v>38</v>
      </c>
      <c r="BG121" t="s">
        <v>63</v>
      </c>
      <c r="BH121">
        <f>IF(H121=AI121,1,0)</f>
        <v>0</v>
      </c>
      <c r="BI121">
        <f>IF(I121=AJ121,1,0)</f>
        <v>1</v>
      </c>
      <c r="BJ121">
        <f>IF(J121=AK121,1,0)</f>
        <v>0</v>
      </c>
      <c r="BK121">
        <f>IF(K121=AL121,1,0)</f>
        <v>0</v>
      </c>
      <c r="BL121">
        <f>IF(L121=AM121,1,0)</f>
        <v>1</v>
      </c>
      <c r="BM121">
        <f>IF(M121=AN121,1,0)</f>
        <v>0</v>
      </c>
      <c r="BN121">
        <f>IF(N121=AO121,1,0)</f>
        <v>1</v>
      </c>
      <c r="BO121">
        <f>IF(O121=AP121,1,0)</f>
        <v>0</v>
      </c>
      <c r="BP121">
        <f>IF(P121=AQ121,1,0)</f>
        <v>1</v>
      </c>
      <c r="BQ121">
        <f>IF(Q121=AR121,1,0)</f>
        <v>1</v>
      </c>
      <c r="BR121">
        <f>IF(R121=AS121,1,0)</f>
        <v>1</v>
      </c>
      <c r="BS121">
        <f>IF(S121=AT121,1,0)</f>
        <v>1</v>
      </c>
      <c r="BT121">
        <f>IF(T121=AU121,1,0)</f>
        <v>1</v>
      </c>
      <c r="BU121">
        <f>IF(U121=AV121,1,0)</f>
        <v>1</v>
      </c>
      <c r="BV121">
        <f>IF(V121=AW121,1,0)</f>
        <v>1</v>
      </c>
      <c r="BW121">
        <f>IF(W121=AX121,1,0)</f>
        <v>1</v>
      </c>
      <c r="BX121">
        <f>IF(X121=AY121,1,0)</f>
        <v>0</v>
      </c>
      <c r="BY121">
        <f>IF(Y121=AZ121,1,0)</f>
        <v>1</v>
      </c>
      <c r="BZ121">
        <f>IF(Z121=BA121,1,0)</f>
        <v>1</v>
      </c>
      <c r="CA121">
        <f>IF(AA121=BB121,1,0)</f>
        <v>1</v>
      </c>
      <c r="CB121">
        <f>IF(AB121=BC121,1,0)</f>
        <v>1</v>
      </c>
      <c r="CC121">
        <f t="shared" si="4"/>
        <v>15</v>
      </c>
    </row>
    <row r="122" spans="1:81" ht="12.75">
      <c r="A122" t="s">
        <v>97</v>
      </c>
      <c r="B122" s="1">
        <v>38308</v>
      </c>
      <c r="C122" s="2">
        <v>0.8983796296296296</v>
      </c>
      <c r="D122" t="s">
        <v>65</v>
      </c>
      <c r="E122">
        <v>19</v>
      </c>
      <c r="F122" t="s">
        <v>66</v>
      </c>
      <c r="G122">
        <v>12</v>
      </c>
      <c r="H122">
        <v>1</v>
      </c>
      <c r="I122">
        <v>-1</v>
      </c>
      <c r="J122">
        <v>-1</v>
      </c>
      <c r="K122">
        <v>1</v>
      </c>
      <c r="L122">
        <v>-1</v>
      </c>
      <c r="M122">
        <v>-1</v>
      </c>
      <c r="N122">
        <v>-1</v>
      </c>
      <c r="O122">
        <v>-1</v>
      </c>
      <c r="P122">
        <v>-1</v>
      </c>
      <c r="Q122">
        <v>-1</v>
      </c>
      <c r="R122">
        <v>-1</v>
      </c>
      <c r="S122">
        <v>1</v>
      </c>
      <c r="T122">
        <v>1</v>
      </c>
      <c r="U122">
        <v>-1</v>
      </c>
      <c r="V122">
        <v>1</v>
      </c>
      <c r="W122">
        <v>1</v>
      </c>
      <c r="X122">
        <v>-1</v>
      </c>
      <c r="Y122">
        <v>1</v>
      </c>
      <c r="Z122">
        <v>-1</v>
      </c>
      <c r="AA122">
        <v>1</v>
      </c>
      <c r="AB122">
        <v>1</v>
      </c>
      <c r="AC122" s="1">
        <v>38309</v>
      </c>
      <c r="AD122" s="2">
        <v>0.9522222222222222</v>
      </c>
      <c r="AE122" t="s">
        <v>65</v>
      </c>
      <c r="AF122">
        <v>19</v>
      </c>
      <c r="AG122" t="s">
        <v>66</v>
      </c>
      <c r="AH122">
        <v>12</v>
      </c>
      <c r="AI122">
        <v>-1</v>
      </c>
      <c r="AJ122">
        <v>-1</v>
      </c>
      <c r="AK122">
        <v>-1</v>
      </c>
      <c r="AL122">
        <v>1</v>
      </c>
      <c r="AM122">
        <v>-1</v>
      </c>
      <c r="AN122">
        <v>-1</v>
      </c>
      <c r="AO122">
        <v>-1</v>
      </c>
      <c r="AP122">
        <v>-1</v>
      </c>
      <c r="AQ122">
        <v>-1</v>
      </c>
      <c r="AR122">
        <v>-1</v>
      </c>
      <c r="AS122">
        <v>-1</v>
      </c>
      <c r="AT122">
        <v>-1</v>
      </c>
      <c r="AU122">
        <v>1</v>
      </c>
      <c r="AV122">
        <v>-1</v>
      </c>
      <c r="AW122">
        <v>1</v>
      </c>
      <c r="AX122">
        <v>-1</v>
      </c>
      <c r="AY122">
        <v>1</v>
      </c>
      <c r="AZ122">
        <v>-1</v>
      </c>
      <c r="BA122">
        <v>1</v>
      </c>
      <c r="BB122">
        <v>-1</v>
      </c>
      <c r="BC122">
        <v>-1</v>
      </c>
      <c r="BD122" t="s">
        <v>38</v>
      </c>
      <c r="BE122" t="s">
        <v>38</v>
      </c>
      <c r="BF122" t="s">
        <v>38</v>
      </c>
      <c r="BG122" t="s">
        <v>63</v>
      </c>
      <c r="BH122">
        <f>IF(H122=AI122,1,0)</f>
        <v>0</v>
      </c>
      <c r="BI122">
        <f>IF(I122=AJ122,1,0)</f>
        <v>1</v>
      </c>
      <c r="BJ122">
        <f>IF(J122=AK122,1,0)</f>
        <v>1</v>
      </c>
      <c r="BK122">
        <f>IF(K122=AL122,1,0)</f>
        <v>1</v>
      </c>
      <c r="BL122">
        <f>IF(L122=AM122,1,0)</f>
        <v>1</v>
      </c>
      <c r="BM122">
        <f>IF(M122=AN122,1,0)</f>
        <v>1</v>
      </c>
      <c r="BN122">
        <f>IF(N122=AO122,1,0)</f>
        <v>1</v>
      </c>
      <c r="BO122">
        <f>IF(O122=AP122,1,0)</f>
        <v>1</v>
      </c>
      <c r="BP122">
        <f>IF(P122=AQ122,1,0)</f>
        <v>1</v>
      </c>
      <c r="BQ122">
        <f>IF(Q122=AR122,1,0)</f>
        <v>1</v>
      </c>
      <c r="BR122">
        <f>IF(R122=AS122,1,0)</f>
        <v>1</v>
      </c>
      <c r="BS122">
        <f>IF(S122=AT122,1,0)</f>
        <v>0</v>
      </c>
      <c r="BT122">
        <f>IF(T122=AU122,1,0)</f>
        <v>1</v>
      </c>
      <c r="BU122">
        <f>IF(U122=AV122,1,0)</f>
        <v>1</v>
      </c>
      <c r="BV122">
        <f>IF(V122=AW122,1,0)</f>
        <v>1</v>
      </c>
      <c r="BW122">
        <f>IF(W122=AX122,1,0)</f>
        <v>0</v>
      </c>
      <c r="BX122">
        <f>IF(X122=AY122,1,0)</f>
        <v>0</v>
      </c>
      <c r="BY122">
        <f>IF(Y122=AZ122,1,0)</f>
        <v>0</v>
      </c>
      <c r="BZ122">
        <f>IF(Z122=BA122,1,0)</f>
        <v>0</v>
      </c>
      <c r="CA122">
        <f>IF(AA122=BB122,1,0)</f>
        <v>0</v>
      </c>
      <c r="CB122">
        <f>IF(AB122=BC122,1,0)</f>
        <v>0</v>
      </c>
      <c r="CC122">
        <f t="shared" si="4"/>
        <v>13</v>
      </c>
    </row>
    <row r="123" spans="1:81" ht="12.75">
      <c r="A123" t="s">
        <v>97</v>
      </c>
      <c r="B123" s="1">
        <v>38309</v>
      </c>
      <c r="C123" s="2">
        <v>0.659988425925926</v>
      </c>
      <c r="D123" t="s">
        <v>99</v>
      </c>
      <c r="E123">
        <v>18</v>
      </c>
      <c r="F123" t="s">
        <v>64</v>
      </c>
      <c r="G123">
        <v>12</v>
      </c>
      <c r="H123">
        <v>-1</v>
      </c>
      <c r="I123">
        <v>-1</v>
      </c>
      <c r="J123">
        <v>-1</v>
      </c>
      <c r="K123">
        <v>1</v>
      </c>
      <c r="L123">
        <v>-1</v>
      </c>
      <c r="M123">
        <v>1</v>
      </c>
      <c r="N123">
        <v>-1</v>
      </c>
      <c r="O123">
        <v>-1</v>
      </c>
      <c r="P123">
        <v>1</v>
      </c>
      <c r="Q123">
        <v>-1</v>
      </c>
      <c r="R123">
        <v>-1</v>
      </c>
      <c r="S123">
        <v>1</v>
      </c>
      <c r="T123">
        <v>-1</v>
      </c>
      <c r="U123">
        <v>-1</v>
      </c>
      <c r="V123">
        <v>1</v>
      </c>
      <c r="W123">
        <v>-1</v>
      </c>
      <c r="X123">
        <v>1</v>
      </c>
      <c r="Y123">
        <v>-1</v>
      </c>
      <c r="Z123">
        <v>1</v>
      </c>
      <c r="AA123">
        <v>1</v>
      </c>
      <c r="AB123">
        <v>-1</v>
      </c>
      <c r="AC123" s="1">
        <v>38309</v>
      </c>
      <c r="AD123" s="2">
        <v>0.6732175925925926</v>
      </c>
      <c r="AE123" t="s">
        <v>99</v>
      </c>
      <c r="AF123">
        <v>18</v>
      </c>
      <c r="AG123" t="s">
        <v>64</v>
      </c>
      <c r="AH123">
        <v>12</v>
      </c>
      <c r="AI123">
        <v>-1</v>
      </c>
      <c r="AJ123">
        <v>-1</v>
      </c>
      <c r="AK123">
        <v>-1</v>
      </c>
      <c r="AL123" s="3">
        <v>-1</v>
      </c>
      <c r="AM123">
        <v>-1</v>
      </c>
      <c r="AN123">
        <v>1</v>
      </c>
      <c r="AO123">
        <v>1</v>
      </c>
      <c r="AP123">
        <v>-1</v>
      </c>
      <c r="AQ123">
        <v>1</v>
      </c>
      <c r="AR123">
        <v>-1</v>
      </c>
      <c r="AS123">
        <v>-1</v>
      </c>
      <c r="AT123">
        <v>1</v>
      </c>
      <c r="AU123">
        <v>-1</v>
      </c>
      <c r="AV123">
        <v>1</v>
      </c>
      <c r="AW123">
        <v>1</v>
      </c>
      <c r="AX123">
        <v>1</v>
      </c>
      <c r="AY123">
        <v>1</v>
      </c>
      <c r="AZ123">
        <v>-1</v>
      </c>
      <c r="BA123">
        <v>1</v>
      </c>
      <c r="BB123">
        <v>1</v>
      </c>
      <c r="BC123">
        <v>-1</v>
      </c>
      <c r="BD123" t="s">
        <v>38</v>
      </c>
      <c r="BE123" t="s">
        <v>38</v>
      </c>
      <c r="BF123" t="s">
        <v>38</v>
      </c>
      <c r="BG123" t="s">
        <v>61</v>
      </c>
      <c r="BH123">
        <f>IF(H123=AI123,1,0)</f>
        <v>1</v>
      </c>
      <c r="BI123">
        <f>IF(I123=AJ123,1,0)</f>
        <v>1</v>
      </c>
      <c r="BJ123">
        <f>IF(J123=AK123,1,0)</f>
        <v>1</v>
      </c>
      <c r="BK123">
        <f>IF(K123=AL123,1,0)</f>
        <v>0</v>
      </c>
      <c r="BL123">
        <f>IF(L123=AM123,1,0)</f>
        <v>1</v>
      </c>
      <c r="BM123">
        <f>IF(M123=AN123,1,0)</f>
        <v>1</v>
      </c>
      <c r="BN123">
        <f>IF(N123=AO123,1,0)</f>
        <v>0</v>
      </c>
      <c r="BO123">
        <f>IF(O123=AP123,1,0)</f>
        <v>1</v>
      </c>
      <c r="BP123">
        <f>IF(P123=AQ123,1,0)</f>
        <v>1</v>
      </c>
      <c r="BQ123">
        <f>IF(Q123=AR123,1,0)</f>
        <v>1</v>
      </c>
      <c r="BR123">
        <f>IF(R123=AS123,1,0)</f>
        <v>1</v>
      </c>
      <c r="BS123">
        <f>IF(S123=AT123,1,0)</f>
        <v>1</v>
      </c>
      <c r="BT123">
        <f>IF(T123=AU123,1,0)</f>
        <v>1</v>
      </c>
      <c r="BU123">
        <f>IF(U123=AV123,1,0)</f>
        <v>0</v>
      </c>
      <c r="BV123">
        <f>IF(V123=AW123,1,0)</f>
        <v>1</v>
      </c>
      <c r="BW123">
        <f>IF(W123=AX123,1,0)</f>
        <v>0</v>
      </c>
      <c r="BX123">
        <f>IF(X123=AY123,1,0)</f>
        <v>1</v>
      </c>
      <c r="BY123">
        <f>IF(Y123=AZ123,1,0)</f>
        <v>1</v>
      </c>
      <c r="BZ123">
        <f>IF(Z123=BA123,1,0)</f>
        <v>1</v>
      </c>
      <c r="CA123">
        <f>IF(AA123=BB123,1,0)</f>
        <v>1</v>
      </c>
      <c r="CB123">
        <f>IF(AB123=BC123,1,0)</f>
        <v>1</v>
      </c>
      <c r="CC123">
        <f t="shared" si="4"/>
        <v>17</v>
      </c>
    </row>
    <row r="124" spans="1:81" ht="12.75">
      <c r="A124" t="s">
        <v>97</v>
      </c>
      <c r="B124" s="1">
        <v>38308</v>
      </c>
      <c r="C124" s="2">
        <v>0.6209375</v>
      </c>
      <c r="D124" t="s">
        <v>65</v>
      </c>
      <c r="E124">
        <v>18</v>
      </c>
      <c r="F124" t="s">
        <v>66</v>
      </c>
      <c r="G124">
        <v>12</v>
      </c>
      <c r="H124">
        <v>-1</v>
      </c>
      <c r="I124">
        <v>-1</v>
      </c>
      <c r="J124">
        <v>-1</v>
      </c>
      <c r="K124">
        <v>1</v>
      </c>
      <c r="L124">
        <v>-1</v>
      </c>
      <c r="M124">
        <v>-1</v>
      </c>
      <c r="N124">
        <v>-1</v>
      </c>
      <c r="O124">
        <v>-1</v>
      </c>
      <c r="P124">
        <v>-1</v>
      </c>
      <c r="Q124">
        <v>-1</v>
      </c>
      <c r="R124">
        <v>-1</v>
      </c>
      <c r="S124">
        <v>-1</v>
      </c>
      <c r="T124">
        <v>1</v>
      </c>
      <c r="U124">
        <v>-1</v>
      </c>
      <c r="V124">
        <v>-1</v>
      </c>
      <c r="W124">
        <v>-1</v>
      </c>
      <c r="X124">
        <v>-1</v>
      </c>
      <c r="Y124">
        <v>-1</v>
      </c>
      <c r="Z124">
        <v>-1</v>
      </c>
      <c r="AA124">
        <v>-1</v>
      </c>
      <c r="AB124">
        <v>-1</v>
      </c>
      <c r="AC124" s="1">
        <v>38308</v>
      </c>
      <c r="AD124" s="2">
        <v>0.6334953703703704</v>
      </c>
      <c r="AE124" t="s">
        <v>65</v>
      </c>
      <c r="AF124">
        <v>18</v>
      </c>
      <c r="AG124" t="s">
        <v>66</v>
      </c>
      <c r="AH124">
        <v>12</v>
      </c>
      <c r="AI124">
        <v>-1</v>
      </c>
      <c r="AJ124">
        <v>-1</v>
      </c>
      <c r="AK124">
        <v>-1</v>
      </c>
      <c r="AL124">
        <v>1</v>
      </c>
      <c r="AM124">
        <v>-1</v>
      </c>
      <c r="AN124">
        <v>-1</v>
      </c>
      <c r="AO124">
        <v>-1</v>
      </c>
      <c r="AP124">
        <v>-1</v>
      </c>
      <c r="AQ124">
        <v>-1</v>
      </c>
      <c r="AR124">
        <v>-1</v>
      </c>
      <c r="AS124">
        <v>-1</v>
      </c>
      <c r="AT124">
        <v>-1</v>
      </c>
      <c r="AU124">
        <v>1</v>
      </c>
      <c r="AV124">
        <v>-1</v>
      </c>
      <c r="AW124">
        <v>-1</v>
      </c>
      <c r="AX124">
        <v>-1</v>
      </c>
      <c r="AY124">
        <v>-1</v>
      </c>
      <c r="AZ124">
        <v>-1</v>
      </c>
      <c r="BA124">
        <v>-1</v>
      </c>
      <c r="BB124">
        <v>-1</v>
      </c>
      <c r="BC124">
        <v>-1</v>
      </c>
      <c r="BD124" t="s">
        <v>38</v>
      </c>
      <c r="BE124" t="s">
        <v>38</v>
      </c>
      <c r="BF124" t="s">
        <v>38</v>
      </c>
      <c r="BG124" t="s">
        <v>63</v>
      </c>
      <c r="BH124">
        <f>IF(H124=AI124,1,0)</f>
        <v>1</v>
      </c>
      <c r="BI124">
        <f>IF(I124=AJ124,1,0)</f>
        <v>1</v>
      </c>
      <c r="BJ124">
        <f>IF(J124=AK124,1,0)</f>
        <v>1</v>
      </c>
      <c r="BK124">
        <f>IF(K124=AL124,1,0)</f>
        <v>1</v>
      </c>
      <c r="BL124">
        <f>IF(L124=AM124,1,0)</f>
        <v>1</v>
      </c>
      <c r="BM124">
        <f>IF(M124=AN124,1,0)</f>
        <v>1</v>
      </c>
      <c r="BN124">
        <f>IF(N124=AO124,1,0)</f>
        <v>1</v>
      </c>
      <c r="BO124">
        <f>IF(O124=AP124,1,0)</f>
        <v>1</v>
      </c>
      <c r="BP124">
        <f>IF(P124=AQ124,1,0)</f>
        <v>1</v>
      </c>
      <c r="BQ124">
        <f>IF(Q124=AR124,1,0)</f>
        <v>1</v>
      </c>
      <c r="BR124">
        <f>IF(R124=AS124,1,0)</f>
        <v>1</v>
      </c>
      <c r="BS124">
        <f>IF(S124=AT124,1,0)</f>
        <v>1</v>
      </c>
      <c r="BT124">
        <f>IF(T124=AU124,1,0)</f>
        <v>1</v>
      </c>
      <c r="BU124">
        <f>IF(U124=AV124,1,0)</f>
        <v>1</v>
      </c>
      <c r="BV124">
        <f>IF(V124=AW124,1,0)</f>
        <v>1</v>
      </c>
      <c r="BW124">
        <f>IF(W124=AX124,1,0)</f>
        <v>1</v>
      </c>
      <c r="BX124">
        <f>IF(X124=AY124,1,0)</f>
        <v>1</v>
      </c>
      <c r="BY124">
        <f>IF(Y124=AZ124,1,0)</f>
        <v>1</v>
      </c>
      <c r="BZ124">
        <f>IF(Z124=BA124,1,0)</f>
        <v>1</v>
      </c>
      <c r="CA124">
        <f>IF(AA124=BB124,1,0)</f>
        <v>1</v>
      </c>
      <c r="CB124">
        <f>IF(AB124=BC124,1,0)</f>
        <v>1</v>
      </c>
      <c r="CC124">
        <f t="shared" si="4"/>
        <v>21</v>
      </c>
    </row>
    <row r="125" spans="1:81" ht="12.75">
      <c r="A125" t="s">
        <v>97</v>
      </c>
      <c r="B125" s="1">
        <v>38309</v>
      </c>
      <c r="C125" s="2">
        <v>0.9363541666666667</v>
      </c>
      <c r="D125" t="s">
        <v>65</v>
      </c>
      <c r="E125">
        <v>20</v>
      </c>
      <c r="F125" t="s">
        <v>64</v>
      </c>
      <c r="G125">
        <v>15</v>
      </c>
      <c r="H125">
        <v>-1</v>
      </c>
      <c r="I125">
        <v>-1</v>
      </c>
      <c r="J125" s="3">
        <v>1</v>
      </c>
      <c r="K125">
        <v>1</v>
      </c>
      <c r="L125">
        <v>-1</v>
      </c>
      <c r="M125">
        <v>-1</v>
      </c>
      <c r="N125">
        <v>-1</v>
      </c>
      <c r="O125">
        <v>-1</v>
      </c>
      <c r="P125">
        <v>-1</v>
      </c>
      <c r="Q125">
        <v>-1</v>
      </c>
      <c r="R125">
        <v>1</v>
      </c>
      <c r="S125">
        <v>-1</v>
      </c>
      <c r="T125">
        <v>-1</v>
      </c>
      <c r="U125">
        <v>-1</v>
      </c>
      <c r="V125">
        <v>1</v>
      </c>
      <c r="W125">
        <v>1</v>
      </c>
      <c r="X125">
        <v>-1</v>
      </c>
      <c r="Y125">
        <v>-1</v>
      </c>
      <c r="Z125">
        <v>-1</v>
      </c>
      <c r="AA125">
        <v>1</v>
      </c>
      <c r="AB125">
        <v>1</v>
      </c>
      <c r="AC125" s="1">
        <v>38309</v>
      </c>
      <c r="AD125" s="2">
        <v>0.9688541666666667</v>
      </c>
      <c r="AE125" t="s">
        <v>65</v>
      </c>
      <c r="AF125">
        <v>20</v>
      </c>
      <c r="AG125" t="s">
        <v>64</v>
      </c>
      <c r="AH125">
        <v>15</v>
      </c>
      <c r="AI125">
        <v>-1</v>
      </c>
      <c r="AJ125">
        <v>-1</v>
      </c>
      <c r="AK125">
        <v>-1</v>
      </c>
      <c r="AL125">
        <v>1</v>
      </c>
      <c r="AM125">
        <v>-1</v>
      </c>
      <c r="AN125">
        <v>1</v>
      </c>
      <c r="AO125">
        <v>-1</v>
      </c>
      <c r="AP125">
        <v>-1</v>
      </c>
      <c r="AQ125">
        <v>-1</v>
      </c>
      <c r="AR125">
        <v>-1</v>
      </c>
      <c r="AS125">
        <v>1</v>
      </c>
      <c r="AT125">
        <v>-1</v>
      </c>
      <c r="AU125">
        <v>-1</v>
      </c>
      <c r="AV125">
        <v>1</v>
      </c>
      <c r="AW125">
        <v>-1</v>
      </c>
      <c r="AX125">
        <v>1</v>
      </c>
      <c r="AY125">
        <v>1</v>
      </c>
      <c r="AZ125">
        <v>1</v>
      </c>
      <c r="BA125">
        <v>-1</v>
      </c>
      <c r="BB125">
        <v>1</v>
      </c>
      <c r="BC125">
        <v>-1</v>
      </c>
      <c r="BD125" t="s">
        <v>38</v>
      </c>
      <c r="BE125" t="s">
        <v>38</v>
      </c>
      <c r="BF125" t="s">
        <v>38</v>
      </c>
      <c r="BG125" t="s">
        <v>63</v>
      </c>
      <c r="BH125">
        <f>IF(H125=AI125,1,0)</f>
        <v>1</v>
      </c>
      <c r="BI125">
        <f>IF(I125=AJ125,1,0)</f>
        <v>1</v>
      </c>
      <c r="BJ125">
        <f>IF(J125=AK125,1,0)</f>
        <v>0</v>
      </c>
      <c r="BK125">
        <f>IF(K125=AL125,1,0)</f>
        <v>1</v>
      </c>
      <c r="BL125">
        <f>IF(L125=AM125,1,0)</f>
        <v>1</v>
      </c>
      <c r="BM125">
        <f>IF(M125=AN125,1,0)</f>
        <v>0</v>
      </c>
      <c r="BN125">
        <f>IF(N125=AO125,1,0)</f>
        <v>1</v>
      </c>
      <c r="BO125">
        <f>IF(O125=AP125,1,0)</f>
        <v>1</v>
      </c>
      <c r="BP125">
        <f>IF(P125=AQ125,1,0)</f>
        <v>1</v>
      </c>
      <c r="BQ125">
        <f>IF(Q125=AR125,1,0)</f>
        <v>1</v>
      </c>
      <c r="BR125">
        <f>IF(R125=AS125,1,0)</f>
        <v>1</v>
      </c>
      <c r="BS125">
        <f>IF(S125=AT125,1,0)</f>
        <v>1</v>
      </c>
      <c r="BT125">
        <f>IF(T125=AU125,1,0)</f>
        <v>1</v>
      </c>
      <c r="BU125">
        <f>IF(U125=AV125,1,0)</f>
        <v>0</v>
      </c>
      <c r="BV125">
        <f>IF(V125=AW125,1,0)</f>
        <v>0</v>
      </c>
      <c r="BW125">
        <f>IF(W125=AX125,1,0)</f>
        <v>1</v>
      </c>
      <c r="BX125">
        <f>IF(X125=AY125,1,0)</f>
        <v>0</v>
      </c>
      <c r="BY125">
        <f>IF(Y125=AZ125,1,0)</f>
        <v>0</v>
      </c>
      <c r="BZ125">
        <f>IF(Z125=BA125,1,0)</f>
        <v>1</v>
      </c>
      <c r="CA125">
        <f>IF(AA125=BB125,1,0)</f>
        <v>1</v>
      </c>
      <c r="CB125">
        <f>IF(AB125=BC125,1,0)</f>
        <v>0</v>
      </c>
      <c r="CC125">
        <f t="shared" si="4"/>
        <v>14</v>
      </c>
    </row>
    <row r="126" spans="1:81" ht="12.75">
      <c r="A126" t="s">
        <v>97</v>
      </c>
      <c r="B126" s="1">
        <v>38310</v>
      </c>
      <c r="C126" s="2">
        <v>0.6114351851851852</v>
      </c>
      <c r="D126" t="s">
        <v>99</v>
      </c>
      <c r="E126">
        <v>18</v>
      </c>
      <c r="F126" t="s">
        <v>64</v>
      </c>
      <c r="G126">
        <v>12</v>
      </c>
      <c r="H126">
        <v>-1</v>
      </c>
      <c r="I126">
        <v>-1</v>
      </c>
      <c r="J126">
        <v>-1</v>
      </c>
      <c r="K126">
        <v>1</v>
      </c>
      <c r="L126">
        <v>-1</v>
      </c>
      <c r="M126">
        <v>-1</v>
      </c>
      <c r="N126">
        <v>-1</v>
      </c>
      <c r="O126">
        <v>1</v>
      </c>
      <c r="P126">
        <v>-1</v>
      </c>
      <c r="Q126">
        <v>-1</v>
      </c>
      <c r="R126">
        <v>-1</v>
      </c>
      <c r="S126">
        <v>-1</v>
      </c>
      <c r="T126">
        <v>-1</v>
      </c>
      <c r="U126">
        <v>-1</v>
      </c>
      <c r="V126">
        <v>1</v>
      </c>
      <c r="W126">
        <v>1</v>
      </c>
      <c r="X126">
        <v>-1</v>
      </c>
      <c r="Y126">
        <v>1</v>
      </c>
      <c r="Z126">
        <v>-1</v>
      </c>
      <c r="AA126">
        <v>-1</v>
      </c>
      <c r="AB126">
        <v>1</v>
      </c>
      <c r="AC126" s="1">
        <v>38310</v>
      </c>
      <c r="AD126" s="2">
        <v>0.6341550925925926</v>
      </c>
      <c r="AE126" t="s">
        <v>99</v>
      </c>
      <c r="AF126">
        <v>18</v>
      </c>
      <c r="AG126" t="s">
        <v>64</v>
      </c>
      <c r="AH126">
        <v>12</v>
      </c>
      <c r="AI126">
        <v>-1</v>
      </c>
      <c r="AJ126">
        <v>-1</v>
      </c>
      <c r="AK126">
        <v>-1</v>
      </c>
      <c r="AL126">
        <v>1</v>
      </c>
      <c r="AM126">
        <v>-1</v>
      </c>
      <c r="AN126">
        <v>-1</v>
      </c>
      <c r="AO126">
        <v>1</v>
      </c>
      <c r="AP126">
        <v>-1</v>
      </c>
      <c r="AQ126">
        <v>-1</v>
      </c>
      <c r="AR126">
        <v>-1</v>
      </c>
      <c r="AS126">
        <v>-1</v>
      </c>
      <c r="AT126">
        <v>-1</v>
      </c>
      <c r="AU126">
        <v>-1</v>
      </c>
      <c r="AV126">
        <v>-1</v>
      </c>
      <c r="AW126">
        <v>1</v>
      </c>
      <c r="AX126">
        <v>-1</v>
      </c>
      <c r="AY126">
        <v>1</v>
      </c>
      <c r="AZ126">
        <v>-1</v>
      </c>
      <c r="BA126">
        <v>-1</v>
      </c>
      <c r="BB126">
        <v>-1</v>
      </c>
      <c r="BC126">
        <v>-1</v>
      </c>
      <c r="BD126" t="s">
        <v>38</v>
      </c>
      <c r="BE126" t="s">
        <v>38</v>
      </c>
      <c r="BF126" t="s">
        <v>38</v>
      </c>
      <c r="BG126" t="s">
        <v>61</v>
      </c>
      <c r="BH126">
        <f>IF(H126=AI126,1,0)</f>
        <v>1</v>
      </c>
      <c r="BI126">
        <f>IF(I126=AJ126,1,0)</f>
        <v>1</v>
      </c>
      <c r="BJ126">
        <f>IF(J126=AK126,1,0)</f>
        <v>1</v>
      </c>
      <c r="BK126">
        <f>IF(K126=AL126,1,0)</f>
        <v>1</v>
      </c>
      <c r="BL126">
        <f>IF(L126=AM126,1,0)</f>
        <v>1</v>
      </c>
      <c r="BM126">
        <f>IF(M126=AN126,1,0)</f>
        <v>1</v>
      </c>
      <c r="BN126">
        <f>IF(N126=AO126,1,0)</f>
        <v>0</v>
      </c>
      <c r="BO126">
        <f>IF(O126=AP126,1,0)</f>
        <v>0</v>
      </c>
      <c r="BP126">
        <f>IF(P126=AQ126,1,0)</f>
        <v>1</v>
      </c>
      <c r="BQ126">
        <f>IF(Q126=AR126,1,0)</f>
        <v>1</v>
      </c>
      <c r="BR126">
        <f>IF(R126=AS126,1,0)</f>
        <v>1</v>
      </c>
      <c r="BS126">
        <f>IF(S126=AT126,1,0)</f>
        <v>1</v>
      </c>
      <c r="BT126">
        <f>IF(T126=AU126,1,0)</f>
        <v>1</v>
      </c>
      <c r="BU126">
        <f>IF(U126=AV126,1,0)</f>
        <v>1</v>
      </c>
      <c r="BV126">
        <f>IF(V126=AW126,1,0)</f>
        <v>1</v>
      </c>
      <c r="BW126">
        <f>IF(W126=AX126,1,0)</f>
        <v>0</v>
      </c>
      <c r="BX126">
        <f>IF(X126=AY126,1,0)</f>
        <v>0</v>
      </c>
      <c r="BY126">
        <f>IF(Y126=AZ126,1,0)</f>
        <v>0</v>
      </c>
      <c r="BZ126">
        <f>IF(Z126=BA126,1,0)</f>
        <v>1</v>
      </c>
      <c r="CA126">
        <f>IF(AA126=BB126,1,0)</f>
        <v>1</v>
      </c>
      <c r="CB126">
        <f>IF(AB126=BC126,1,0)</f>
        <v>0</v>
      </c>
      <c r="CC126">
        <f t="shared" si="4"/>
        <v>15</v>
      </c>
    </row>
    <row r="127" spans="1:81" ht="12.75">
      <c r="A127" t="s">
        <v>97</v>
      </c>
      <c r="B127" s="1">
        <v>38310</v>
      </c>
      <c r="C127" s="2">
        <v>0.6173726851851852</v>
      </c>
      <c r="D127" t="s">
        <v>65</v>
      </c>
      <c r="E127">
        <v>18</v>
      </c>
      <c r="F127" t="s">
        <v>66</v>
      </c>
      <c r="G127">
        <v>12</v>
      </c>
      <c r="H127">
        <v>1</v>
      </c>
      <c r="I127">
        <v>1</v>
      </c>
      <c r="J127">
        <v>-1</v>
      </c>
      <c r="K127">
        <v>1</v>
      </c>
      <c r="L127">
        <v>-1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v>-1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</v>
      </c>
      <c r="Z127">
        <v>1</v>
      </c>
      <c r="AA127">
        <v>1</v>
      </c>
      <c r="AB127">
        <v>1</v>
      </c>
      <c r="AC127" s="1">
        <v>38310</v>
      </c>
      <c r="AD127" s="2">
        <v>0.6419791666666667</v>
      </c>
      <c r="AE127" t="s">
        <v>65</v>
      </c>
      <c r="AF127">
        <v>18</v>
      </c>
      <c r="AG127" t="s">
        <v>66</v>
      </c>
      <c r="AH127">
        <v>12</v>
      </c>
      <c r="AI127">
        <v>1</v>
      </c>
      <c r="AJ127">
        <v>1</v>
      </c>
      <c r="AK127">
        <v>-1</v>
      </c>
      <c r="AL127">
        <v>1</v>
      </c>
      <c r="AM127">
        <v>1</v>
      </c>
      <c r="AN127">
        <v>1</v>
      </c>
      <c r="AO127">
        <v>-1</v>
      </c>
      <c r="AP127">
        <v>1</v>
      </c>
      <c r="AQ127">
        <v>1</v>
      </c>
      <c r="AR127">
        <v>1</v>
      </c>
      <c r="AS127">
        <v>-1</v>
      </c>
      <c r="AT127">
        <v>1</v>
      </c>
      <c r="AU127">
        <v>1</v>
      </c>
      <c r="AV127">
        <v>1</v>
      </c>
      <c r="AW127">
        <v>1</v>
      </c>
      <c r="AX127">
        <v>1</v>
      </c>
      <c r="AY127">
        <v>1</v>
      </c>
      <c r="AZ127">
        <v>1</v>
      </c>
      <c r="BA127">
        <v>1</v>
      </c>
      <c r="BB127">
        <v>1</v>
      </c>
      <c r="BC127">
        <v>1</v>
      </c>
      <c r="BD127" t="s">
        <v>38</v>
      </c>
      <c r="BE127" t="s">
        <v>38</v>
      </c>
      <c r="BF127" t="s">
        <v>38</v>
      </c>
      <c r="BG127" t="s">
        <v>61</v>
      </c>
      <c r="BH127">
        <f>IF(H127=AI127,1,0)</f>
        <v>1</v>
      </c>
      <c r="BI127">
        <f>IF(I127=AJ127,1,0)</f>
        <v>1</v>
      </c>
      <c r="BJ127">
        <f>IF(J127=AK127,1,0)</f>
        <v>1</v>
      </c>
      <c r="BK127">
        <f>IF(K127=AL127,1,0)</f>
        <v>1</v>
      </c>
      <c r="BL127">
        <f>IF(L127=AM127,1,0)</f>
        <v>0</v>
      </c>
      <c r="BM127">
        <f>IF(M127=AN127,1,0)</f>
        <v>1</v>
      </c>
      <c r="BN127">
        <f>IF(N127=AO127,1,0)</f>
        <v>0</v>
      </c>
      <c r="BO127">
        <f>IF(O127=AP127,1,0)</f>
        <v>1</v>
      </c>
      <c r="BP127">
        <f>IF(P127=AQ127,1,0)</f>
        <v>1</v>
      </c>
      <c r="BQ127">
        <f>IF(Q127=AR127,1,0)</f>
        <v>1</v>
      </c>
      <c r="BR127">
        <f>IF(R127=AS127,1,0)</f>
        <v>1</v>
      </c>
      <c r="BS127">
        <f>IF(S127=AT127,1,0)</f>
        <v>1</v>
      </c>
      <c r="BT127">
        <f>IF(T127=AU127,1,0)</f>
        <v>1</v>
      </c>
      <c r="BU127">
        <f>IF(U127=AV127,1,0)</f>
        <v>1</v>
      </c>
      <c r="BV127">
        <f>IF(V127=AW127,1,0)</f>
        <v>1</v>
      </c>
      <c r="BW127">
        <f>IF(W127=AX127,1,0)</f>
        <v>1</v>
      </c>
      <c r="BX127">
        <f>IF(X127=AY127,1,0)</f>
        <v>1</v>
      </c>
      <c r="BY127">
        <f>IF(Y127=AZ127,1,0)</f>
        <v>1</v>
      </c>
      <c r="BZ127">
        <f>IF(Z127=BA127,1,0)</f>
        <v>1</v>
      </c>
      <c r="CA127">
        <f>IF(AA127=BB127,1,0)</f>
        <v>1</v>
      </c>
      <c r="CB127">
        <f>IF(AB127=BC127,1,0)</f>
        <v>1</v>
      </c>
      <c r="CC127">
        <f t="shared" si="4"/>
        <v>19</v>
      </c>
    </row>
    <row r="128" spans="1:81" ht="12.75">
      <c r="A128" t="s">
        <v>97</v>
      </c>
      <c r="B128" s="1">
        <v>38309</v>
      </c>
      <c r="C128" s="2">
        <v>0.6680092592592594</v>
      </c>
      <c r="D128" t="s">
        <v>99</v>
      </c>
      <c r="E128">
        <v>19</v>
      </c>
      <c r="F128" t="s">
        <v>64</v>
      </c>
      <c r="G128">
        <v>12</v>
      </c>
      <c r="H128">
        <v>-1</v>
      </c>
      <c r="I128">
        <v>-1</v>
      </c>
      <c r="J128">
        <v>-1</v>
      </c>
      <c r="K128">
        <v>1</v>
      </c>
      <c r="L128">
        <v>-1</v>
      </c>
      <c r="M128">
        <v>-1</v>
      </c>
      <c r="N128">
        <v>1</v>
      </c>
      <c r="O128">
        <v>1</v>
      </c>
      <c r="P128">
        <v>-1</v>
      </c>
      <c r="Q128">
        <v>-1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-1</v>
      </c>
      <c r="Y128">
        <v>1</v>
      </c>
      <c r="Z128">
        <v>-1</v>
      </c>
      <c r="AA128">
        <v>1</v>
      </c>
      <c r="AB128">
        <v>-1</v>
      </c>
      <c r="AC128" s="1">
        <v>38309</v>
      </c>
      <c r="AD128" s="2">
        <v>0.6870717592592593</v>
      </c>
      <c r="AE128" t="s">
        <v>99</v>
      </c>
      <c r="AF128">
        <v>19</v>
      </c>
      <c r="AG128" t="s">
        <v>64</v>
      </c>
      <c r="AH128">
        <v>12</v>
      </c>
      <c r="AI128">
        <v>-1</v>
      </c>
      <c r="AJ128">
        <v>1</v>
      </c>
      <c r="AK128">
        <v>-1</v>
      </c>
      <c r="AL128">
        <v>1</v>
      </c>
      <c r="AM128">
        <v>-1</v>
      </c>
      <c r="AN128">
        <v>-1</v>
      </c>
      <c r="AO128">
        <v>-1</v>
      </c>
      <c r="AP128">
        <v>-1</v>
      </c>
      <c r="AQ128">
        <v>-1</v>
      </c>
      <c r="AR128">
        <v>-1</v>
      </c>
      <c r="AS128">
        <v>1</v>
      </c>
      <c r="AT128">
        <v>1</v>
      </c>
      <c r="AU128">
        <v>1</v>
      </c>
      <c r="AV128">
        <v>-1</v>
      </c>
      <c r="AW128">
        <v>1</v>
      </c>
      <c r="AX128">
        <v>1</v>
      </c>
      <c r="AY128">
        <v>-1</v>
      </c>
      <c r="AZ128">
        <v>1</v>
      </c>
      <c r="BA128">
        <v>1</v>
      </c>
      <c r="BB128">
        <v>1</v>
      </c>
      <c r="BC128">
        <v>-1</v>
      </c>
      <c r="BD128" t="s">
        <v>38</v>
      </c>
      <c r="BE128" t="s">
        <v>38</v>
      </c>
      <c r="BF128" t="s">
        <v>38</v>
      </c>
      <c r="BG128" t="s">
        <v>61</v>
      </c>
      <c r="BH128">
        <f>IF(H128=AI128,1,0)</f>
        <v>1</v>
      </c>
      <c r="BI128">
        <f>IF(I128=AJ128,1,0)</f>
        <v>0</v>
      </c>
      <c r="BJ128">
        <f>IF(J128=AK128,1,0)</f>
        <v>1</v>
      </c>
      <c r="BK128">
        <f>IF(K128=AL128,1,0)</f>
        <v>1</v>
      </c>
      <c r="BL128">
        <f>IF(L128=AM128,1,0)</f>
        <v>1</v>
      </c>
      <c r="BM128">
        <f>IF(M128=AN128,1,0)</f>
        <v>1</v>
      </c>
      <c r="BN128">
        <f>IF(N128=AO128,1,0)</f>
        <v>0</v>
      </c>
      <c r="BO128">
        <f>IF(O128=AP128,1,0)</f>
        <v>0</v>
      </c>
      <c r="BP128">
        <f>IF(P128=AQ128,1,0)</f>
        <v>1</v>
      </c>
      <c r="BQ128">
        <f>IF(Q128=AR128,1,0)</f>
        <v>1</v>
      </c>
      <c r="BR128">
        <f>IF(R128=AS128,1,0)</f>
        <v>1</v>
      </c>
      <c r="BS128">
        <f>IF(S128=AT128,1,0)</f>
        <v>1</v>
      </c>
      <c r="BT128">
        <f>IF(T128=AU128,1,0)</f>
        <v>1</v>
      </c>
      <c r="BU128">
        <f>IF(U128=AV128,1,0)</f>
        <v>0</v>
      </c>
      <c r="BV128">
        <f>IF(V128=AW128,1,0)</f>
        <v>1</v>
      </c>
      <c r="BW128">
        <f>IF(W128=AX128,1,0)</f>
        <v>1</v>
      </c>
      <c r="BX128">
        <f>IF(X128=AY128,1,0)</f>
        <v>1</v>
      </c>
      <c r="BY128">
        <f>IF(Y128=AZ128,1,0)</f>
        <v>1</v>
      </c>
      <c r="BZ128">
        <f>IF(Z128=BA128,1,0)</f>
        <v>0</v>
      </c>
      <c r="CA128">
        <f>IF(AA128=BB128,1,0)</f>
        <v>1</v>
      </c>
      <c r="CB128">
        <f>IF(AB128=BC128,1,0)</f>
        <v>1</v>
      </c>
      <c r="CC128">
        <f t="shared" si="4"/>
        <v>16</v>
      </c>
    </row>
    <row r="129" spans="1:81" ht="12.75">
      <c r="A129" t="s">
        <v>97</v>
      </c>
      <c r="B129" s="1">
        <v>38308</v>
      </c>
      <c r="C129" s="2">
        <v>0.818425925925926</v>
      </c>
      <c r="D129" t="s">
        <v>65</v>
      </c>
      <c r="E129">
        <v>18</v>
      </c>
      <c r="F129" t="s">
        <v>64</v>
      </c>
      <c r="G129">
        <v>12</v>
      </c>
      <c r="H129">
        <v>-1</v>
      </c>
      <c r="I129">
        <v>-1</v>
      </c>
      <c r="J129">
        <v>-1</v>
      </c>
      <c r="K129">
        <v>1</v>
      </c>
      <c r="L129">
        <v>1</v>
      </c>
      <c r="M129">
        <v>-1</v>
      </c>
      <c r="N129">
        <v>-1</v>
      </c>
      <c r="O129">
        <v>-1</v>
      </c>
      <c r="P129">
        <v>1</v>
      </c>
      <c r="Q129">
        <v>-1</v>
      </c>
      <c r="R129">
        <v>-1</v>
      </c>
      <c r="S129">
        <v>1</v>
      </c>
      <c r="T129">
        <v>1</v>
      </c>
      <c r="U129">
        <v>-1</v>
      </c>
      <c r="V129">
        <v>1</v>
      </c>
      <c r="W129">
        <v>1</v>
      </c>
      <c r="X129">
        <v>1</v>
      </c>
      <c r="Y129">
        <v>1</v>
      </c>
      <c r="Z129">
        <v>1</v>
      </c>
      <c r="AA129">
        <v>1</v>
      </c>
      <c r="AB129">
        <v>1</v>
      </c>
      <c r="AC129" s="1">
        <v>38308</v>
      </c>
      <c r="AD129" s="2">
        <v>0.8317939814814815</v>
      </c>
      <c r="AE129" t="s">
        <v>99</v>
      </c>
      <c r="AF129">
        <v>18</v>
      </c>
      <c r="AG129" t="s">
        <v>64</v>
      </c>
      <c r="AH129">
        <v>12</v>
      </c>
      <c r="AI129">
        <v>-1</v>
      </c>
      <c r="AJ129">
        <v>-1</v>
      </c>
      <c r="AK129">
        <v>-1</v>
      </c>
      <c r="AL129" s="3">
        <v>-1</v>
      </c>
      <c r="AM129">
        <v>1</v>
      </c>
      <c r="AN129">
        <v>1</v>
      </c>
      <c r="AO129">
        <v>1</v>
      </c>
      <c r="AP129">
        <v>-1</v>
      </c>
      <c r="AQ129">
        <v>-1</v>
      </c>
      <c r="AR129">
        <v>-1</v>
      </c>
      <c r="AS129">
        <v>-1</v>
      </c>
      <c r="AT129">
        <v>-1</v>
      </c>
      <c r="AU129">
        <v>1</v>
      </c>
      <c r="AV129">
        <v>1</v>
      </c>
      <c r="AW129">
        <v>-1</v>
      </c>
      <c r="AX129">
        <v>-1</v>
      </c>
      <c r="AY129">
        <v>-1</v>
      </c>
      <c r="AZ129">
        <v>1</v>
      </c>
      <c r="BA129">
        <v>1</v>
      </c>
      <c r="BB129">
        <v>1</v>
      </c>
      <c r="BC129">
        <v>1</v>
      </c>
      <c r="BD129" t="s">
        <v>38</v>
      </c>
      <c r="BE129" t="s">
        <v>38</v>
      </c>
      <c r="BF129" t="s">
        <v>38</v>
      </c>
      <c r="BG129" t="s">
        <v>63</v>
      </c>
      <c r="BH129">
        <f>IF(H129=AI129,1,0)</f>
        <v>1</v>
      </c>
      <c r="BI129">
        <f>IF(I129=AJ129,1,0)</f>
        <v>1</v>
      </c>
      <c r="BJ129">
        <f>IF(J129=AK129,1,0)</f>
        <v>1</v>
      </c>
      <c r="BK129">
        <f>IF(K129=AL129,1,0)</f>
        <v>0</v>
      </c>
      <c r="BL129">
        <f>IF(L129=AM129,1,0)</f>
        <v>1</v>
      </c>
      <c r="BM129">
        <f>IF(M129=AN129,1,0)</f>
        <v>0</v>
      </c>
      <c r="BN129">
        <f>IF(N129=AO129,1,0)</f>
        <v>0</v>
      </c>
      <c r="BO129">
        <f>IF(O129=AP129,1,0)</f>
        <v>1</v>
      </c>
      <c r="BP129">
        <f>IF(P129=AQ129,1,0)</f>
        <v>0</v>
      </c>
      <c r="BQ129">
        <f>IF(Q129=AR129,1,0)</f>
        <v>1</v>
      </c>
      <c r="BR129">
        <f>IF(R129=AS129,1,0)</f>
        <v>1</v>
      </c>
      <c r="BS129">
        <f>IF(S129=AT129,1,0)</f>
        <v>0</v>
      </c>
      <c r="BT129">
        <f>IF(T129=AU129,1,0)</f>
        <v>1</v>
      </c>
      <c r="BU129">
        <f>IF(U129=AV129,1,0)</f>
        <v>0</v>
      </c>
      <c r="BV129">
        <f>IF(V129=AW129,1,0)</f>
        <v>0</v>
      </c>
      <c r="BW129">
        <f>IF(W129=AX129,1,0)</f>
        <v>0</v>
      </c>
      <c r="BX129">
        <f>IF(X129=AY129,1,0)</f>
        <v>0</v>
      </c>
      <c r="BY129">
        <f>IF(Y129=AZ129,1,0)</f>
        <v>1</v>
      </c>
      <c r="BZ129">
        <f>IF(Z129=BA129,1,0)</f>
        <v>1</v>
      </c>
      <c r="CA129">
        <f>IF(AA129=BB129,1,0)</f>
        <v>1</v>
      </c>
      <c r="CB129">
        <f>IF(AB129=BC129,1,0)</f>
        <v>1</v>
      </c>
      <c r="CC129">
        <f t="shared" si="4"/>
        <v>12</v>
      </c>
    </row>
    <row r="130" spans="1:81" ht="12.75">
      <c r="A130" t="s">
        <v>97</v>
      </c>
      <c r="B130" s="1">
        <v>38309</v>
      </c>
      <c r="C130" s="2">
        <v>0.6705555555555556</v>
      </c>
      <c r="D130" t="s">
        <v>65</v>
      </c>
      <c r="E130">
        <v>20</v>
      </c>
      <c r="F130" t="s">
        <v>64</v>
      </c>
      <c r="G130">
        <v>13</v>
      </c>
      <c r="H130">
        <v>1</v>
      </c>
      <c r="I130">
        <v>-1</v>
      </c>
      <c r="J130">
        <v>-1</v>
      </c>
      <c r="K130">
        <v>1</v>
      </c>
      <c r="L130">
        <v>-1</v>
      </c>
      <c r="M130">
        <v>1</v>
      </c>
      <c r="N130">
        <v>1</v>
      </c>
      <c r="O130">
        <v>1</v>
      </c>
      <c r="P130">
        <v>-1</v>
      </c>
      <c r="Q130">
        <v>-1</v>
      </c>
      <c r="R130">
        <v>-1</v>
      </c>
      <c r="S130">
        <v>1</v>
      </c>
      <c r="T130">
        <v>1</v>
      </c>
      <c r="U130">
        <v>1</v>
      </c>
      <c r="V130">
        <v>-1</v>
      </c>
      <c r="W130">
        <v>1</v>
      </c>
      <c r="X130">
        <v>1</v>
      </c>
      <c r="Y130">
        <v>-1</v>
      </c>
      <c r="Z130">
        <v>-1</v>
      </c>
      <c r="AA130">
        <v>1</v>
      </c>
      <c r="AB130">
        <v>1</v>
      </c>
      <c r="AC130" s="1">
        <v>38309</v>
      </c>
      <c r="AD130" s="2">
        <v>0.686423611111111</v>
      </c>
      <c r="AE130" t="s">
        <v>65</v>
      </c>
      <c r="AF130">
        <v>20</v>
      </c>
      <c r="AG130" t="s">
        <v>64</v>
      </c>
      <c r="AH130">
        <v>13</v>
      </c>
      <c r="AI130">
        <v>1</v>
      </c>
      <c r="AJ130">
        <v>1</v>
      </c>
      <c r="AK130">
        <v>-1</v>
      </c>
      <c r="AL130" s="3">
        <v>-1</v>
      </c>
      <c r="AM130">
        <v>-1</v>
      </c>
      <c r="AN130">
        <v>-1</v>
      </c>
      <c r="AO130">
        <v>1</v>
      </c>
      <c r="AP130">
        <v>1</v>
      </c>
      <c r="AQ130">
        <v>-1</v>
      </c>
      <c r="AR130">
        <v>-1</v>
      </c>
      <c r="AS130">
        <v>-1</v>
      </c>
      <c r="AT130">
        <v>-1</v>
      </c>
      <c r="AU130">
        <v>1</v>
      </c>
      <c r="AV130">
        <v>-1</v>
      </c>
      <c r="AW130">
        <v>-1</v>
      </c>
      <c r="AX130">
        <v>-1</v>
      </c>
      <c r="AY130">
        <v>-1</v>
      </c>
      <c r="AZ130">
        <v>1</v>
      </c>
      <c r="BA130">
        <v>-1</v>
      </c>
      <c r="BB130">
        <v>-1</v>
      </c>
      <c r="BC130">
        <v>1</v>
      </c>
      <c r="BD130" t="s">
        <v>38</v>
      </c>
      <c r="BE130" t="s">
        <v>38</v>
      </c>
      <c r="BF130" t="s">
        <v>38</v>
      </c>
      <c r="BG130" t="s">
        <v>61</v>
      </c>
      <c r="BH130">
        <f>IF(H130=AI130,1,0)</f>
        <v>1</v>
      </c>
      <c r="BI130">
        <f>IF(I130=AJ130,1,0)</f>
        <v>0</v>
      </c>
      <c r="BJ130">
        <f>IF(J130=AK130,1,0)</f>
        <v>1</v>
      </c>
      <c r="BK130">
        <f>IF(K130=AL130,1,0)</f>
        <v>0</v>
      </c>
      <c r="BL130">
        <f>IF(L130=AM130,1,0)</f>
        <v>1</v>
      </c>
      <c r="BM130">
        <f>IF(M130=AN130,1,0)</f>
        <v>0</v>
      </c>
      <c r="BN130">
        <f>IF(N130=AO130,1,0)</f>
        <v>1</v>
      </c>
      <c r="BO130">
        <f>IF(O130=AP130,1,0)</f>
        <v>1</v>
      </c>
      <c r="BP130">
        <f>IF(P130=AQ130,1,0)</f>
        <v>1</v>
      </c>
      <c r="BQ130">
        <f>IF(Q130=AR130,1,0)</f>
        <v>1</v>
      </c>
      <c r="BR130">
        <f>IF(R130=AS130,1,0)</f>
        <v>1</v>
      </c>
      <c r="BS130">
        <f>IF(S130=AT130,1,0)</f>
        <v>0</v>
      </c>
      <c r="BT130">
        <f>IF(T130=AU130,1,0)</f>
        <v>1</v>
      </c>
      <c r="BU130">
        <f>IF(U130=AV130,1,0)</f>
        <v>0</v>
      </c>
      <c r="BV130">
        <f>IF(V130=AW130,1,0)</f>
        <v>1</v>
      </c>
      <c r="BW130">
        <f>IF(W130=AX130,1,0)</f>
        <v>0</v>
      </c>
      <c r="BX130">
        <f>IF(X130=AY130,1,0)</f>
        <v>0</v>
      </c>
      <c r="BY130">
        <f>IF(Y130=AZ130,1,0)</f>
        <v>0</v>
      </c>
      <c r="BZ130">
        <f>IF(Z130=BA130,1,0)</f>
        <v>1</v>
      </c>
      <c r="CA130">
        <f>IF(AA130=BB130,1,0)</f>
        <v>0</v>
      </c>
      <c r="CB130">
        <f>IF(AB130=BC130,1,0)</f>
        <v>1</v>
      </c>
      <c r="CC130">
        <f t="shared" si="4"/>
        <v>12</v>
      </c>
    </row>
    <row r="131" spans="1:81" s="19" customFormat="1" ht="12.75">
      <c r="A131" t="s">
        <v>97</v>
      </c>
      <c r="B131" s="1">
        <v>38310</v>
      </c>
      <c r="C131" s="2">
        <v>0.6126967592592593</v>
      </c>
      <c r="D131" t="s">
        <v>65</v>
      </c>
      <c r="E131">
        <v>18</v>
      </c>
      <c r="F131" t="s">
        <v>64</v>
      </c>
      <c r="G131">
        <v>12</v>
      </c>
      <c r="H131">
        <v>-1</v>
      </c>
      <c r="I131">
        <v>-1</v>
      </c>
      <c r="J131">
        <v>-1</v>
      </c>
      <c r="K131">
        <v>1</v>
      </c>
      <c r="L131">
        <v>-1</v>
      </c>
      <c r="M131">
        <v>1</v>
      </c>
      <c r="N131">
        <v>1</v>
      </c>
      <c r="O131">
        <v>1</v>
      </c>
      <c r="P131">
        <v>1</v>
      </c>
      <c r="Q131">
        <v>-1</v>
      </c>
      <c r="R131">
        <v>-1</v>
      </c>
      <c r="S131">
        <v>1</v>
      </c>
      <c r="T131">
        <v>-1</v>
      </c>
      <c r="U131">
        <v>-1</v>
      </c>
      <c r="V131">
        <v>1</v>
      </c>
      <c r="W131">
        <v>1</v>
      </c>
      <c r="X131">
        <v>1</v>
      </c>
      <c r="Y131">
        <v>1</v>
      </c>
      <c r="Z131">
        <v>1</v>
      </c>
      <c r="AA131">
        <v>1</v>
      </c>
      <c r="AB131">
        <v>-1</v>
      </c>
      <c r="AC131" s="1">
        <v>38310</v>
      </c>
      <c r="AD131" s="2">
        <v>0.6271527777777778</v>
      </c>
      <c r="AE131" t="s">
        <v>99</v>
      </c>
      <c r="AF131">
        <v>18</v>
      </c>
      <c r="AG131" t="s">
        <v>64</v>
      </c>
      <c r="AH131">
        <v>12</v>
      </c>
      <c r="AI131">
        <v>-1</v>
      </c>
      <c r="AJ131">
        <v>1</v>
      </c>
      <c r="AK131" s="3">
        <v>1</v>
      </c>
      <c r="AL131" s="3">
        <v>-1</v>
      </c>
      <c r="AM131">
        <v>1</v>
      </c>
      <c r="AN131">
        <v>1</v>
      </c>
      <c r="AO131">
        <v>-1</v>
      </c>
      <c r="AP131">
        <v>-1</v>
      </c>
      <c r="AQ131">
        <v>-1</v>
      </c>
      <c r="AR131">
        <v>-1</v>
      </c>
      <c r="AS131">
        <v>-1</v>
      </c>
      <c r="AT131">
        <v>1</v>
      </c>
      <c r="AU131">
        <v>-1</v>
      </c>
      <c r="AV131">
        <v>-1</v>
      </c>
      <c r="AW131">
        <v>-1</v>
      </c>
      <c r="AX131">
        <v>1</v>
      </c>
      <c r="AY131">
        <v>1</v>
      </c>
      <c r="AZ131">
        <v>1</v>
      </c>
      <c r="BA131">
        <v>1</v>
      </c>
      <c r="BB131">
        <v>-1</v>
      </c>
      <c r="BC131">
        <v>-1</v>
      </c>
      <c r="BD131" t="s">
        <v>38</v>
      </c>
      <c r="BE131" t="s">
        <v>38</v>
      </c>
      <c r="BF131" t="s">
        <v>38</v>
      </c>
      <c r="BG131" t="s">
        <v>61</v>
      </c>
      <c r="BH131">
        <f>IF(H131=AI131,1,0)</f>
        <v>1</v>
      </c>
      <c r="BI131">
        <f>IF(I131=AJ131,1,0)</f>
        <v>0</v>
      </c>
      <c r="BJ131">
        <f>IF(J131=AK131,1,0)</f>
        <v>0</v>
      </c>
      <c r="BK131">
        <f>IF(K131=AL131,1,0)</f>
        <v>0</v>
      </c>
      <c r="BL131">
        <f>IF(L131=AM131,1,0)</f>
        <v>0</v>
      </c>
      <c r="BM131">
        <f>IF(M131=AN131,1,0)</f>
        <v>1</v>
      </c>
      <c r="BN131">
        <f>IF(N131=AO131,1,0)</f>
        <v>0</v>
      </c>
      <c r="BO131">
        <f>IF(O131=AP131,1,0)</f>
        <v>0</v>
      </c>
      <c r="BP131">
        <f>IF(P131=AQ131,1,0)</f>
        <v>0</v>
      </c>
      <c r="BQ131">
        <f>IF(Q131=AR131,1,0)</f>
        <v>1</v>
      </c>
      <c r="BR131">
        <f>IF(R131=AS131,1,0)</f>
        <v>1</v>
      </c>
      <c r="BS131">
        <f>IF(S131=AT131,1,0)</f>
        <v>1</v>
      </c>
      <c r="BT131">
        <f>IF(T131=AU131,1,0)</f>
        <v>1</v>
      </c>
      <c r="BU131">
        <f>IF(U131=AV131,1,0)</f>
        <v>1</v>
      </c>
      <c r="BV131">
        <f>IF(V131=AW131,1,0)</f>
        <v>0</v>
      </c>
      <c r="BW131">
        <f>IF(W131=AX131,1,0)</f>
        <v>1</v>
      </c>
      <c r="BX131">
        <f>IF(X131=AY131,1,0)</f>
        <v>1</v>
      </c>
      <c r="BY131">
        <f>IF(Y131=AZ131,1,0)</f>
        <v>1</v>
      </c>
      <c r="BZ131">
        <f>IF(Z131=BA131,1,0)</f>
        <v>1</v>
      </c>
      <c r="CA131">
        <f>IF(AA131=BB131,1,0)</f>
        <v>0</v>
      </c>
      <c r="CB131">
        <f>IF(AB131=BC131,1,0)</f>
        <v>1</v>
      </c>
      <c r="CC131">
        <f t="shared" si="4"/>
        <v>12</v>
      </c>
    </row>
    <row r="132" spans="1:81" ht="12.75">
      <c r="A132" t="s">
        <v>97</v>
      </c>
      <c r="B132" s="1">
        <v>38310</v>
      </c>
      <c r="C132" s="2">
        <v>0.4186111111111111</v>
      </c>
      <c r="D132" t="s">
        <v>167</v>
      </c>
      <c r="E132">
        <v>35</v>
      </c>
      <c r="F132" t="s">
        <v>64</v>
      </c>
      <c r="G132">
        <v>19</v>
      </c>
      <c r="H132">
        <v>-1</v>
      </c>
      <c r="I132">
        <v>-1</v>
      </c>
      <c r="J132">
        <v>-1</v>
      </c>
      <c r="K132">
        <v>1</v>
      </c>
      <c r="L132">
        <v>1</v>
      </c>
      <c r="M132">
        <v>-1</v>
      </c>
      <c r="N132">
        <v>-1</v>
      </c>
      <c r="O132">
        <v>-1</v>
      </c>
      <c r="P132">
        <v>1</v>
      </c>
      <c r="Q132">
        <v>-1</v>
      </c>
      <c r="R132">
        <v>-1</v>
      </c>
      <c r="S132">
        <v>1</v>
      </c>
      <c r="T132">
        <v>1</v>
      </c>
      <c r="U132">
        <v>-1</v>
      </c>
      <c r="V132">
        <v>1</v>
      </c>
      <c r="W132">
        <v>1</v>
      </c>
      <c r="X132">
        <v>-1</v>
      </c>
      <c r="Y132">
        <v>-1</v>
      </c>
      <c r="Z132">
        <v>1</v>
      </c>
      <c r="AA132">
        <v>1</v>
      </c>
      <c r="AB132">
        <v>-1</v>
      </c>
      <c r="AC132" s="1">
        <v>38310</v>
      </c>
      <c r="AD132" s="2">
        <v>0.44252314814814814</v>
      </c>
      <c r="AE132" t="s">
        <v>167</v>
      </c>
      <c r="AF132">
        <v>35</v>
      </c>
      <c r="AG132" t="s">
        <v>64</v>
      </c>
      <c r="AH132">
        <v>19</v>
      </c>
      <c r="AI132">
        <v>-1</v>
      </c>
      <c r="AJ132">
        <v>-1</v>
      </c>
      <c r="AK132">
        <v>-1</v>
      </c>
      <c r="AL132">
        <v>1</v>
      </c>
      <c r="AM132">
        <v>-1</v>
      </c>
      <c r="AN132">
        <v>-1</v>
      </c>
      <c r="AO132">
        <v>-1</v>
      </c>
      <c r="AP132">
        <v>-1</v>
      </c>
      <c r="AQ132">
        <v>-1</v>
      </c>
      <c r="AR132">
        <v>-1</v>
      </c>
      <c r="AS132">
        <v>1</v>
      </c>
      <c r="AT132">
        <v>1</v>
      </c>
      <c r="AU132">
        <v>1</v>
      </c>
      <c r="AV132">
        <v>-1</v>
      </c>
      <c r="AW132">
        <v>1</v>
      </c>
      <c r="AX132">
        <v>1</v>
      </c>
      <c r="AY132">
        <v>1</v>
      </c>
      <c r="AZ132">
        <v>-1</v>
      </c>
      <c r="BA132">
        <v>1</v>
      </c>
      <c r="BB132">
        <v>-1</v>
      </c>
      <c r="BC132">
        <v>-1</v>
      </c>
      <c r="BD132" t="s">
        <v>38</v>
      </c>
      <c r="BE132" t="s">
        <v>38</v>
      </c>
      <c r="BF132" t="s">
        <v>38</v>
      </c>
      <c r="BG132" t="s">
        <v>62</v>
      </c>
      <c r="BH132">
        <f>IF(H132=AI132,1,0)</f>
        <v>1</v>
      </c>
      <c r="BI132">
        <f>IF(I132=AJ132,1,0)</f>
        <v>1</v>
      </c>
      <c r="BJ132">
        <f>IF(J132=AK132,1,0)</f>
        <v>1</v>
      </c>
      <c r="BK132">
        <f>IF(K132=AL132,1,0)</f>
        <v>1</v>
      </c>
      <c r="BL132">
        <f>IF(L132=AM132,1,0)</f>
        <v>0</v>
      </c>
      <c r="BM132">
        <f>IF(M132=AN132,1,0)</f>
        <v>1</v>
      </c>
      <c r="BN132">
        <f>IF(N132=AO132,1,0)</f>
        <v>1</v>
      </c>
      <c r="BO132">
        <f>IF(O132=AP132,1,0)</f>
        <v>1</v>
      </c>
      <c r="BP132">
        <f>IF(P132=AQ132,1,0)</f>
        <v>0</v>
      </c>
      <c r="BQ132">
        <f>IF(Q132=AR132,1,0)</f>
        <v>1</v>
      </c>
      <c r="BR132">
        <f>IF(R132=AS132,1,0)</f>
        <v>0</v>
      </c>
      <c r="BS132">
        <f>IF(S132=AT132,1,0)</f>
        <v>1</v>
      </c>
      <c r="BT132">
        <f>IF(T132=AU132,1,0)</f>
        <v>1</v>
      </c>
      <c r="BU132">
        <f>IF(U132=AV132,1,0)</f>
        <v>1</v>
      </c>
      <c r="BV132">
        <f>IF(V132=AW132,1,0)</f>
        <v>1</v>
      </c>
      <c r="BW132">
        <f>IF(W132=AX132,1,0)</f>
        <v>1</v>
      </c>
      <c r="BX132">
        <f>IF(X132=AY132,1,0)</f>
        <v>0</v>
      </c>
      <c r="BY132">
        <f>IF(Y132=AZ132,1,0)</f>
        <v>1</v>
      </c>
      <c r="BZ132">
        <f>IF(Z132=BA132,1,0)</f>
        <v>1</v>
      </c>
      <c r="CA132">
        <f>IF(AA132=BB132,1,0)</f>
        <v>0</v>
      </c>
      <c r="CB132">
        <f>IF(AB132=BC132,1,0)</f>
        <v>1</v>
      </c>
      <c r="CC132">
        <f t="shared" si="4"/>
        <v>16</v>
      </c>
    </row>
    <row r="133" spans="1:81" ht="12.75">
      <c r="A133" t="s">
        <v>97</v>
      </c>
      <c r="B133" s="1">
        <v>38308</v>
      </c>
      <c r="C133" s="2">
        <v>0.8244444444444444</v>
      </c>
      <c r="D133" t="s">
        <v>65</v>
      </c>
      <c r="E133">
        <v>18</v>
      </c>
      <c r="F133" t="s">
        <v>64</v>
      </c>
      <c r="G133">
        <v>12</v>
      </c>
      <c r="H133">
        <v>-1</v>
      </c>
      <c r="I133">
        <v>-1</v>
      </c>
      <c r="J133">
        <v>-1</v>
      </c>
      <c r="K133">
        <v>1</v>
      </c>
      <c r="L133">
        <v>-1</v>
      </c>
      <c r="M133">
        <v>-1</v>
      </c>
      <c r="N133">
        <v>1</v>
      </c>
      <c r="O133">
        <v>1</v>
      </c>
      <c r="P133">
        <v>-1</v>
      </c>
      <c r="Q133">
        <v>-1</v>
      </c>
      <c r="R133">
        <v>-1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-1</v>
      </c>
      <c r="Z133">
        <v>-1</v>
      </c>
      <c r="AA133">
        <v>-1</v>
      </c>
      <c r="AB133">
        <v>1</v>
      </c>
      <c r="AC133" s="1">
        <v>38308</v>
      </c>
      <c r="AD133" s="2">
        <v>0.8431828703703704</v>
      </c>
      <c r="AE133" t="s">
        <v>65</v>
      </c>
      <c r="AF133">
        <v>18</v>
      </c>
      <c r="AG133" t="s">
        <v>64</v>
      </c>
      <c r="AH133">
        <v>12</v>
      </c>
      <c r="AI133">
        <v>-1</v>
      </c>
      <c r="AJ133">
        <v>-1</v>
      </c>
      <c r="AK133" s="3">
        <v>1</v>
      </c>
      <c r="AL133" s="3">
        <v>-1</v>
      </c>
      <c r="AM133">
        <v>-1</v>
      </c>
      <c r="AN133">
        <v>-1</v>
      </c>
      <c r="AO133">
        <v>1</v>
      </c>
      <c r="AP133">
        <v>1</v>
      </c>
      <c r="AQ133">
        <v>-1</v>
      </c>
      <c r="AR133">
        <v>1</v>
      </c>
      <c r="AS133">
        <v>-1</v>
      </c>
      <c r="AT133">
        <v>1</v>
      </c>
      <c r="AU133">
        <v>1</v>
      </c>
      <c r="AV133">
        <v>1</v>
      </c>
      <c r="AW133">
        <v>-1</v>
      </c>
      <c r="AX133">
        <v>-1</v>
      </c>
      <c r="AY133">
        <v>1</v>
      </c>
      <c r="AZ133">
        <v>-1</v>
      </c>
      <c r="BA133">
        <v>-1</v>
      </c>
      <c r="BB133">
        <v>1</v>
      </c>
      <c r="BC133">
        <v>-1</v>
      </c>
      <c r="BD133" t="s">
        <v>38</v>
      </c>
      <c r="BE133" t="s">
        <v>38</v>
      </c>
      <c r="BF133" t="s">
        <v>38</v>
      </c>
      <c r="BG133" t="s">
        <v>63</v>
      </c>
      <c r="BH133">
        <f>IF(H133=AI133,1,0)</f>
        <v>1</v>
      </c>
      <c r="BI133">
        <f>IF(I133=AJ133,1,0)</f>
        <v>1</v>
      </c>
      <c r="BJ133">
        <f>IF(J133=AK133,1,0)</f>
        <v>0</v>
      </c>
      <c r="BK133">
        <f>IF(K133=AL133,1,0)</f>
        <v>0</v>
      </c>
      <c r="BL133">
        <f>IF(L133=AM133,1,0)</f>
        <v>1</v>
      </c>
      <c r="BM133">
        <f>IF(M133=AN133,1,0)</f>
        <v>1</v>
      </c>
      <c r="BN133">
        <f>IF(N133=AO133,1,0)</f>
        <v>1</v>
      </c>
      <c r="BO133">
        <f>IF(O133=AP133,1,0)</f>
        <v>1</v>
      </c>
      <c r="BP133">
        <f>IF(P133=AQ133,1,0)</f>
        <v>1</v>
      </c>
      <c r="BQ133">
        <f>IF(Q133=AR133,1,0)</f>
        <v>0</v>
      </c>
      <c r="BR133">
        <f>IF(R133=AS133,1,0)</f>
        <v>1</v>
      </c>
      <c r="BS133">
        <f>IF(S133=AT133,1,0)</f>
        <v>1</v>
      </c>
      <c r="BT133">
        <f>IF(T133=AU133,1,0)</f>
        <v>1</v>
      </c>
      <c r="BU133">
        <f>IF(U133=AV133,1,0)</f>
        <v>1</v>
      </c>
      <c r="BV133">
        <f>IF(V133=AW133,1,0)</f>
        <v>0</v>
      </c>
      <c r="BW133">
        <f>IF(W133=AX133,1,0)</f>
        <v>0</v>
      </c>
      <c r="BX133">
        <f>IF(X133=AY133,1,0)</f>
        <v>1</v>
      </c>
      <c r="BY133">
        <f>IF(Y133=AZ133,1,0)</f>
        <v>1</v>
      </c>
      <c r="BZ133">
        <f>IF(Z133=BA133,1,0)</f>
        <v>1</v>
      </c>
      <c r="CA133">
        <f>IF(AA133=BB133,1,0)</f>
        <v>0</v>
      </c>
      <c r="CB133">
        <f>IF(AB133=BC133,1,0)</f>
        <v>0</v>
      </c>
      <c r="CC133">
        <f t="shared" si="4"/>
        <v>14</v>
      </c>
    </row>
    <row r="134" spans="1:81" ht="12.75">
      <c r="A134" t="s">
        <v>97</v>
      </c>
      <c r="B134" s="1">
        <v>38309</v>
      </c>
      <c r="C134" s="2">
        <v>0.5617708333333333</v>
      </c>
      <c r="D134" t="s">
        <v>65</v>
      </c>
      <c r="E134">
        <v>18</v>
      </c>
      <c r="F134" t="s">
        <v>64</v>
      </c>
      <c r="G134">
        <v>12</v>
      </c>
      <c r="H134">
        <v>-1</v>
      </c>
      <c r="I134">
        <v>-1</v>
      </c>
      <c r="J134">
        <v>-1</v>
      </c>
      <c r="K134">
        <v>1</v>
      </c>
      <c r="L134">
        <v>-1</v>
      </c>
      <c r="M134">
        <v>1</v>
      </c>
      <c r="N134">
        <v>-1</v>
      </c>
      <c r="O134">
        <v>-1</v>
      </c>
      <c r="P134">
        <v>-1</v>
      </c>
      <c r="Q134">
        <v>-1</v>
      </c>
      <c r="R134">
        <v>-1</v>
      </c>
      <c r="S134">
        <v>1</v>
      </c>
      <c r="T134">
        <v>1</v>
      </c>
      <c r="U134">
        <v>-1</v>
      </c>
      <c r="V134">
        <v>1</v>
      </c>
      <c r="W134">
        <v>1</v>
      </c>
      <c r="X134">
        <v>-1</v>
      </c>
      <c r="Y134">
        <v>-1</v>
      </c>
      <c r="Z134">
        <v>1</v>
      </c>
      <c r="AA134">
        <v>1</v>
      </c>
      <c r="AB134">
        <v>-1</v>
      </c>
      <c r="AC134" s="1">
        <v>38309</v>
      </c>
      <c r="AD134" s="2">
        <v>0.6130208333333333</v>
      </c>
      <c r="AE134" t="s">
        <v>65</v>
      </c>
      <c r="AF134">
        <v>18</v>
      </c>
      <c r="AG134" t="s">
        <v>64</v>
      </c>
      <c r="AH134">
        <v>12</v>
      </c>
      <c r="AI134">
        <v>-1</v>
      </c>
      <c r="AJ134">
        <v>-1</v>
      </c>
      <c r="AK134">
        <v>-1</v>
      </c>
      <c r="AL134">
        <v>1</v>
      </c>
      <c r="AM134">
        <v>-1</v>
      </c>
      <c r="AN134">
        <v>-1</v>
      </c>
      <c r="AO134">
        <v>1</v>
      </c>
      <c r="AP134">
        <v>-1</v>
      </c>
      <c r="AQ134">
        <v>1</v>
      </c>
      <c r="AR134">
        <v>-1</v>
      </c>
      <c r="AS134">
        <v>-1</v>
      </c>
      <c r="AT134">
        <v>1</v>
      </c>
      <c r="AU134">
        <v>1</v>
      </c>
      <c r="AV134">
        <v>-1</v>
      </c>
      <c r="AW134">
        <v>1</v>
      </c>
      <c r="AX134">
        <v>1</v>
      </c>
      <c r="AY134">
        <v>1</v>
      </c>
      <c r="AZ134">
        <v>-1</v>
      </c>
      <c r="BA134">
        <v>1</v>
      </c>
      <c r="BB134">
        <v>1</v>
      </c>
      <c r="BC134">
        <v>-1</v>
      </c>
      <c r="BD134" t="s">
        <v>38</v>
      </c>
      <c r="BE134" t="s">
        <v>38</v>
      </c>
      <c r="BF134" t="s">
        <v>38</v>
      </c>
      <c r="BG134" t="s">
        <v>63</v>
      </c>
      <c r="BH134">
        <f>IF(H134=AI134,1,0)</f>
        <v>1</v>
      </c>
      <c r="BI134">
        <f>IF(I134=AJ134,1,0)</f>
        <v>1</v>
      </c>
      <c r="BJ134">
        <f>IF(J134=AK134,1,0)</f>
        <v>1</v>
      </c>
      <c r="BK134">
        <f>IF(K134=AL134,1,0)</f>
        <v>1</v>
      </c>
      <c r="BL134">
        <f>IF(L134=AM134,1,0)</f>
        <v>1</v>
      </c>
      <c r="BM134">
        <f>IF(M134=AN134,1,0)</f>
        <v>0</v>
      </c>
      <c r="BN134">
        <f>IF(N134=AO134,1,0)</f>
        <v>0</v>
      </c>
      <c r="BO134">
        <f>IF(O134=AP134,1,0)</f>
        <v>1</v>
      </c>
      <c r="BP134">
        <f>IF(P134=AQ134,1,0)</f>
        <v>0</v>
      </c>
      <c r="BQ134">
        <f>IF(Q134=AR134,1,0)</f>
        <v>1</v>
      </c>
      <c r="BR134">
        <f>IF(R134=AS134,1,0)</f>
        <v>1</v>
      </c>
      <c r="BS134">
        <f>IF(S134=AT134,1,0)</f>
        <v>1</v>
      </c>
      <c r="BT134">
        <f>IF(T134=AU134,1,0)</f>
        <v>1</v>
      </c>
      <c r="BU134">
        <f>IF(U134=AV134,1,0)</f>
        <v>1</v>
      </c>
      <c r="BV134">
        <f>IF(V134=AW134,1,0)</f>
        <v>1</v>
      </c>
      <c r="BW134">
        <f>IF(W134=AX134,1,0)</f>
        <v>1</v>
      </c>
      <c r="BX134">
        <f>IF(X134=AY134,1,0)</f>
        <v>0</v>
      </c>
      <c r="BY134">
        <f>IF(Y134=AZ134,1,0)</f>
        <v>1</v>
      </c>
      <c r="BZ134">
        <f>IF(Z134=BA134,1,0)</f>
        <v>1</v>
      </c>
      <c r="CA134">
        <f>IF(AA134=BB134,1,0)</f>
        <v>1</v>
      </c>
      <c r="CB134">
        <f>IF(AB134=BC134,1,0)</f>
        <v>1</v>
      </c>
      <c r="CC134">
        <f t="shared" si="4"/>
        <v>17</v>
      </c>
    </row>
    <row r="135" spans="1:81" ht="12.75">
      <c r="A135" t="s">
        <v>97</v>
      </c>
      <c r="B135" s="1">
        <v>38309</v>
      </c>
      <c r="C135" s="2">
        <v>0.671412037037037</v>
      </c>
      <c r="D135" t="s">
        <v>65</v>
      </c>
      <c r="E135">
        <v>18</v>
      </c>
      <c r="F135" t="s">
        <v>66</v>
      </c>
      <c r="G135">
        <v>12</v>
      </c>
      <c r="H135">
        <v>-1</v>
      </c>
      <c r="I135">
        <v>-1</v>
      </c>
      <c r="J135">
        <v>-1</v>
      </c>
      <c r="K135">
        <v>1</v>
      </c>
      <c r="L135">
        <v>1</v>
      </c>
      <c r="M135">
        <v>-1</v>
      </c>
      <c r="N135">
        <v>-1</v>
      </c>
      <c r="O135">
        <v>-1</v>
      </c>
      <c r="P135">
        <v>-1</v>
      </c>
      <c r="Q135">
        <v>-1</v>
      </c>
      <c r="R135">
        <v>-1</v>
      </c>
      <c r="S135">
        <v>-1</v>
      </c>
      <c r="T135">
        <v>1</v>
      </c>
      <c r="U135">
        <v>-1</v>
      </c>
      <c r="V135">
        <v>1</v>
      </c>
      <c r="W135">
        <v>-1</v>
      </c>
      <c r="X135">
        <v>-1</v>
      </c>
      <c r="Y135">
        <v>-1</v>
      </c>
      <c r="Z135">
        <v>1</v>
      </c>
      <c r="AA135">
        <v>-1</v>
      </c>
      <c r="AB135">
        <v>-1</v>
      </c>
      <c r="AC135" s="1">
        <v>38309</v>
      </c>
      <c r="AD135" s="2">
        <v>0.6841319444444444</v>
      </c>
      <c r="AE135" t="s">
        <v>65</v>
      </c>
      <c r="AF135">
        <v>18</v>
      </c>
      <c r="AG135" t="s">
        <v>66</v>
      </c>
      <c r="AH135">
        <v>12</v>
      </c>
      <c r="AI135">
        <v>-1</v>
      </c>
      <c r="AJ135">
        <v>-1</v>
      </c>
      <c r="AK135">
        <v>-1</v>
      </c>
      <c r="AL135">
        <v>1</v>
      </c>
      <c r="AM135">
        <v>-1</v>
      </c>
      <c r="AN135">
        <v>-1</v>
      </c>
      <c r="AO135">
        <v>-1</v>
      </c>
      <c r="AP135">
        <v>1</v>
      </c>
      <c r="AQ135">
        <v>-1</v>
      </c>
      <c r="AR135">
        <v>-1</v>
      </c>
      <c r="AS135">
        <v>-1</v>
      </c>
      <c r="AT135">
        <v>-1</v>
      </c>
      <c r="AU135">
        <v>1</v>
      </c>
      <c r="AV135">
        <v>-1</v>
      </c>
      <c r="AW135">
        <v>-1</v>
      </c>
      <c r="AX135">
        <v>-1</v>
      </c>
      <c r="AY135">
        <v>-1</v>
      </c>
      <c r="AZ135">
        <v>-1</v>
      </c>
      <c r="BA135">
        <v>-1</v>
      </c>
      <c r="BB135">
        <v>-1</v>
      </c>
      <c r="BC135">
        <v>-1</v>
      </c>
      <c r="BD135" t="s">
        <v>38</v>
      </c>
      <c r="BE135" t="s">
        <v>38</v>
      </c>
      <c r="BF135" t="s">
        <v>38</v>
      </c>
      <c r="BG135" t="s">
        <v>61</v>
      </c>
      <c r="BH135">
        <f>IF(H135=AI135,1,0)</f>
        <v>1</v>
      </c>
      <c r="BI135">
        <f>IF(I135=AJ135,1,0)</f>
        <v>1</v>
      </c>
      <c r="BJ135">
        <f>IF(J135=AK135,1,0)</f>
        <v>1</v>
      </c>
      <c r="BK135">
        <f>IF(K135=AL135,1,0)</f>
        <v>1</v>
      </c>
      <c r="BL135">
        <f>IF(L135=AM135,1,0)</f>
        <v>0</v>
      </c>
      <c r="BM135">
        <f>IF(M135=AN135,1,0)</f>
        <v>1</v>
      </c>
      <c r="BN135">
        <f>IF(N135=AO135,1,0)</f>
        <v>1</v>
      </c>
      <c r="BO135">
        <f>IF(O135=AP135,1,0)</f>
        <v>0</v>
      </c>
      <c r="BP135">
        <f>IF(P135=AQ135,1,0)</f>
        <v>1</v>
      </c>
      <c r="BQ135">
        <f>IF(Q135=AR135,1,0)</f>
        <v>1</v>
      </c>
      <c r="BR135">
        <f>IF(R135=AS135,1,0)</f>
        <v>1</v>
      </c>
      <c r="BS135">
        <f>IF(S135=AT135,1,0)</f>
        <v>1</v>
      </c>
      <c r="BT135">
        <f>IF(T135=AU135,1,0)</f>
        <v>1</v>
      </c>
      <c r="BU135">
        <f>IF(U135=AV135,1,0)</f>
        <v>1</v>
      </c>
      <c r="BV135">
        <f>IF(V135=AW135,1,0)</f>
        <v>0</v>
      </c>
      <c r="BW135">
        <f>IF(W135=AX135,1,0)</f>
        <v>1</v>
      </c>
      <c r="BX135">
        <f>IF(X135=AY135,1,0)</f>
        <v>1</v>
      </c>
      <c r="BY135">
        <f>IF(Y135=AZ135,1,0)</f>
        <v>1</v>
      </c>
      <c r="BZ135">
        <f>IF(Z135=BA135,1,0)</f>
        <v>0</v>
      </c>
      <c r="CA135">
        <f>IF(AA135=BB135,1,0)</f>
        <v>1</v>
      </c>
      <c r="CB135">
        <f>IF(AB135=BC135,1,0)</f>
        <v>1</v>
      </c>
      <c r="CC135">
        <f t="shared" si="4"/>
        <v>17</v>
      </c>
    </row>
    <row r="136" spans="1:81" ht="12.75">
      <c r="A136" t="s">
        <v>97</v>
      </c>
      <c r="B136" s="1">
        <v>38309</v>
      </c>
      <c r="C136" s="2">
        <v>0.6787037037037037</v>
      </c>
      <c r="D136" t="s">
        <v>65</v>
      </c>
      <c r="E136">
        <v>18</v>
      </c>
      <c r="F136" t="s">
        <v>64</v>
      </c>
      <c r="G136">
        <v>12</v>
      </c>
      <c r="H136">
        <v>-1</v>
      </c>
      <c r="I136">
        <v>-1</v>
      </c>
      <c r="J136">
        <v>-1</v>
      </c>
      <c r="K136">
        <v>1</v>
      </c>
      <c r="L136">
        <v>-1</v>
      </c>
      <c r="M136">
        <v>-1</v>
      </c>
      <c r="N136">
        <v>1</v>
      </c>
      <c r="O136">
        <v>1</v>
      </c>
      <c r="P136">
        <v>-1</v>
      </c>
      <c r="Q136">
        <v>-1</v>
      </c>
      <c r="R136">
        <v>-1</v>
      </c>
      <c r="S136">
        <v>-1</v>
      </c>
      <c r="T136">
        <v>1</v>
      </c>
      <c r="U136">
        <v>-1</v>
      </c>
      <c r="V136">
        <v>1</v>
      </c>
      <c r="W136">
        <v>-1</v>
      </c>
      <c r="X136">
        <v>1</v>
      </c>
      <c r="Y136">
        <v>1</v>
      </c>
      <c r="Z136">
        <v>1</v>
      </c>
      <c r="AA136">
        <v>-1</v>
      </c>
      <c r="AB136">
        <v>1</v>
      </c>
      <c r="AC136" s="1">
        <v>38309</v>
      </c>
      <c r="AD136" s="2">
        <v>0.7002662037037037</v>
      </c>
      <c r="AE136" t="s">
        <v>65</v>
      </c>
      <c r="AF136">
        <v>18</v>
      </c>
      <c r="AG136" t="s">
        <v>64</v>
      </c>
      <c r="AH136">
        <v>12</v>
      </c>
      <c r="AI136">
        <v>-1</v>
      </c>
      <c r="AJ136">
        <v>-1</v>
      </c>
      <c r="AK136">
        <v>-1</v>
      </c>
      <c r="AL136">
        <v>1</v>
      </c>
      <c r="AM136">
        <v>1</v>
      </c>
      <c r="AN136">
        <v>-1</v>
      </c>
      <c r="AO136">
        <v>-1</v>
      </c>
      <c r="AP136">
        <v>-1</v>
      </c>
      <c r="AQ136">
        <v>-1</v>
      </c>
      <c r="AR136">
        <v>-1</v>
      </c>
      <c r="AS136">
        <v>-1</v>
      </c>
      <c r="AT136">
        <v>-1</v>
      </c>
      <c r="AU136">
        <v>1</v>
      </c>
      <c r="AV136">
        <v>-1</v>
      </c>
      <c r="AW136">
        <v>-1</v>
      </c>
      <c r="AX136">
        <v>1</v>
      </c>
      <c r="AY136">
        <v>1</v>
      </c>
      <c r="AZ136">
        <v>1</v>
      </c>
      <c r="BA136">
        <v>1</v>
      </c>
      <c r="BB136">
        <v>-1</v>
      </c>
      <c r="BC136">
        <v>-1</v>
      </c>
      <c r="BD136" t="s">
        <v>38</v>
      </c>
      <c r="BE136" t="s">
        <v>38</v>
      </c>
      <c r="BF136" t="s">
        <v>38</v>
      </c>
      <c r="BG136" t="s">
        <v>61</v>
      </c>
      <c r="BH136">
        <f>IF(H136=AI136,1,0)</f>
        <v>1</v>
      </c>
      <c r="BI136">
        <f>IF(I136=AJ136,1,0)</f>
        <v>1</v>
      </c>
      <c r="BJ136">
        <f>IF(J136=AK136,1,0)</f>
        <v>1</v>
      </c>
      <c r="BK136">
        <f>IF(K136=AL136,1,0)</f>
        <v>1</v>
      </c>
      <c r="BL136">
        <f>IF(L136=AM136,1,0)</f>
        <v>0</v>
      </c>
      <c r="BM136">
        <f>IF(M136=AN136,1,0)</f>
        <v>1</v>
      </c>
      <c r="BN136">
        <f>IF(N136=AO136,1,0)</f>
        <v>0</v>
      </c>
      <c r="BO136">
        <f>IF(O136=AP136,1,0)</f>
        <v>0</v>
      </c>
      <c r="BP136">
        <f>IF(P136=AQ136,1,0)</f>
        <v>1</v>
      </c>
      <c r="BQ136">
        <f>IF(Q136=AR136,1,0)</f>
        <v>1</v>
      </c>
      <c r="BR136">
        <f>IF(R136=AS136,1,0)</f>
        <v>1</v>
      </c>
      <c r="BS136">
        <f>IF(S136=AT136,1,0)</f>
        <v>1</v>
      </c>
      <c r="BT136">
        <f>IF(T136=AU136,1,0)</f>
        <v>1</v>
      </c>
      <c r="BU136">
        <f>IF(U136=AV136,1,0)</f>
        <v>1</v>
      </c>
      <c r="BV136">
        <f>IF(V136=AW136,1,0)</f>
        <v>0</v>
      </c>
      <c r="BW136">
        <f>IF(W136=AX136,1,0)</f>
        <v>0</v>
      </c>
      <c r="BX136">
        <f>IF(X136=AY136,1,0)</f>
        <v>1</v>
      </c>
      <c r="BY136">
        <f>IF(Y136=AZ136,1,0)</f>
        <v>1</v>
      </c>
      <c r="BZ136">
        <f>IF(Z136=BA136,1,0)</f>
        <v>1</v>
      </c>
      <c r="CA136">
        <f>IF(AA136=BB136,1,0)</f>
        <v>1</v>
      </c>
      <c r="CB136">
        <f>IF(AB136=BC136,1,0)</f>
        <v>0</v>
      </c>
      <c r="CC136">
        <f t="shared" si="4"/>
        <v>15</v>
      </c>
    </row>
    <row r="137" spans="1:81" ht="12.75">
      <c r="A137" t="s">
        <v>97</v>
      </c>
      <c r="B137" s="1">
        <v>38309</v>
      </c>
      <c r="C137" s="2">
        <v>0.673587962962963</v>
      </c>
      <c r="D137" t="s">
        <v>65</v>
      </c>
      <c r="E137">
        <v>20</v>
      </c>
      <c r="F137" t="s">
        <v>64</v>
      </c>
      <c r="G137">
        <v>12</v>
      </c>
      <c r="H137">
        <v>1</v>
      </c>
      <c r="I137">
        <v>-1</v>
      </c>
      <c r="J137">
        <v>-1</v>
      </c>
      <c r="K137">
        <v>1</v>
      </c>
      <c r="L137">
        <v>-1</v>
      </c>
      <c r="M137">
        <v>-1</v>
      </c>
      <c r="N137">
        <v>1</v>
      </c>
      <c r="O137">
        <v>1</v>
      </c>
      <c r="P137">
        <v>-1</v>
      </c>
      <c r="Q137">
        <v>1</v>
      </c>
      <c r="R137">
        <v>-1</v>
      </c>
      <c r="S137">
        <v>1</v>
      </c>
      <c r="T137">
        <v>-1</v>
      </c>
      <c r="U137">
        <v>1</v>
      </c>
      <c r="V137">
        <v>-1</v>
      </c>
      <c r="W137">
        <v>-1</v>
      </c>
      <c r="X137">
        <v>-1</v>
      </c>
      <c r="Y137">
        <v>1</v>
      </c>
      <c r="Z137">
        <v>-1</v>
      </c>
      <c r="AA137">
        <v>-1</v>
      </c>
      <c r="AB137">
        <v>1</v>
      </c>
      <c r="AC137" s="1">
        <v>38309</v>
      </c>
      <c r="AD137" s="2">
        <v>0.687951388888889</v>
      </c>
      <c r="AE137" t="s">
        <v>65</v>
      </c>
      <c r="AF137">
        <v>20</v>
      </c>
      <c r="AG137" t="s">
        <v>64</v>
      </c>
      <c r="AH137">
        <v>14</v>
      </c>
      <c r="AI137">
        <v>1</v>
      </c>
      <c r="AJ137">
        <v>1</v>
      </c>
      <c r="AK137">
        <v>-1</v>
      </c>
      <c r="AL137">
        <v>1</v>
      </c>
      <c r="AM137">
        <v>-1</v>
      </c>
      <c r="AN137">
        <v>1</v>
      </c>
      <c r="AO137">
        <v>-1</v>
      </c>
      <c r="AP137">
        <v>1</v>
      </c>
      <c r="AQ137">
        <v>-1</v>
      </c>
      <c r="AR137">
        <v>1</v>
      </c>
      <c r="AS137">
        <v>-1</v>
      </c>
      <c r="AT137">
        <v>-1</v>
      </c>
      <c r="AU137">
        <v>-1</v>
      </c>
      <c r="AV137">
        <v>1</v>
      </c>
      <c r="AW137">
        <v>-1</v>
      </c>
      <c r="AX137">
        <v>1</v>
      </c>
      <c r="AY137">
        <v>1</v>
      </c>
      <c r="AZ137">
        <v>1</v>
      </c>
      <c r="BA137">
        <v>1</v>
      </c>
      <c r="BB137">
        <v>1</v>
      </c>
      <c r="BC137">
        <v>1</v>
      </c>
      <c r="BD137" t="s">
        <v>38</v>
      </c>
      <c r="BE137" t="s">
        <v>38</v>
      </c>
      <c r="BF137" t="s">
        <v>38</v>
      </c>
      <c r="BG137" t="s">
        <v>61</v>
      </c>
      <c r="BH137">
        <f>IF(H137=AI137,1,0)</f>
        <v>1</v>
      </c>
      <c r="BI137">
        <f>IF(I137=AJ137,1,0)</f>
        <v>0</v>
      </c>
      <c r="BJ137">
        <f>IF(J137=AK137,1,0)</f>
        <v>1</v>
      </c>
      <c r="BK137">
        <f>IF(K137=AL137,1,0)</f>
        <v>1</v>
      </c>
      <c r="BL137">
        <f>IF(L137=AM137,1,0)</f>
        <v>1</v>
      </c>
      <c r="BM137">
        <f>IF(M137=AN137,1,0)</f>
        <v>0</v>
      </c>
      <c r="BN137">
        <f>IF(N137=AO137,1,0)</f>
        <v>0</v>
      </c>
      <c r="BO137">
        <f>IF(O137=AP137,1,0)</f>
        <v>1</v>
      </c>
      <c r="BP137">
        <f>IF(P137=AQ137,1,0)</f>
        <v>1</v>
      </c>
      <c r="BQ137">
        <f>IF(Q137=AR137,1,0)</f>
        <v>1</v>
      </c>
      <c r="BR137">
        <f>IF(R137=AS137,1,0)</f>
        <v>1</v>
      </c>
      <c r="BS137">
        <f>IF(S137=AT137,1,0)</f>
        <v>0</v>
      </c>
      <c r="BT137">
        <f>IF(T137=AU137,1,0)</f>
        <v>1</v>
      </c>
      <c r="BU137">
        <f>IF(U137=AV137,1,0)</f>
        <v>1</v>
      </c>
      <c r="BV137">
        <f>IF(V137=AW137,1,0)</f>
        <v>1</v>
      </c>
      <c r="BW137">
        <f>IF(W137=AX137,1,0)</f>
        <v>0</v>
      </c>
      <c r="BX137">
        <f>IF(X137=AY137,1,0)</f>
        <v>0</v>
      </c>
      <c r="BY137">
        <f>IF(Y137=AZ137,1,0)</f>
        <v>1</v>
      </c>
      <c r="BZ137">
        <f>IF(Z137=BA137,1,0)</f>
        <v>0</v>
      </c>
      <c r="CA137">
        <f>IF(AA137=BB137,1,0)</f>
        <v>0</v>
      </c>
      <c r="CB137">
        <f>IF(AB137=BC137,1,0)</f>
        <v>1</v>
      </c>
      <c r="CC137">
        <f t="shared" si="4"/>
        <v>13</v>
      </c>
    </row>
    <row r="138" spans="1:81" ht="12.75">
      <c r="A138" t="s">
        <v>97</v>
      </c>
      <c r="B138" s="1">
        <v>38309</v>
      </c>
      <c r="C138" s="2">
        <v>0.6683796296296296</v>
      </c>
      <c r="D138" t="s">
        <v>65</v>
      </c>
      <c r="E138">
        <v>18</v>
      </c>
      <c r="F138" t="s">
        <v>64</v>
      </c>
      <c r="G138">
        <v>12</v>
      </c>
      <c r="H138">
        <v>1</v>
      </c>
      <c r="I138">
        <v>1</v>
      </c>
      <c r="J138">
        <v>-1</v>
      </c>
      <c r="K138">
        <v>1</v>
      </c>
      <c r="L138">
        <v>-1</v>
      </c>
      <c r="M138">
        <v>1</v>
      </c>
      <c r="N138">
        <v>1</v>
      </c>
      <c r="O138">
        <v>1</v>
      </c>
      <c r="P138">
        <v>-1</v>
      </c>
      <c r="Q138">
        <v>1</v>
      </c>
      <c r="R138">
        <v>-1</v>
      </c>
      <c r="S138">
        <v>1</v>
      </c>
      <c r="T138">
        <v>1</v>
      </c>
      <c r="U138">
        <v>-1</v>
      </c>
      <c r="V138">
        <v>1</v>
      </c>
      <c r="W138">
        <v>1</v>
      </c>
      <c r="X138">
        <v>-1</v>
      </c>
      <c r="Y138">
        <v>1</v>
      </c>
      <c r="Z138">
        <v>1</v>
      </c>
      <c r="AA138">
        <v>1</v>
      </c>
      <c r="AB138">
        <v>1</v>
      </c>
      <c r="AC138" s="1">
        <v>38309</v>
      </c>
      <c r="AD138" s="2">
        <v>0.689837962962963</v>
      </c>
      <c r="AE138" t="s">
        <v>99</v>
      </c>
      <c r="AF138">
        <v>18</v>
      </c>
      <c r="AG138" t="s">
        <v>64</v>
      </c>
      <c r="AH138">
        <v>12</v>
      </c>
      <c r="AI138">
        <v>1</v>
      </c>
      <c r="AJ138">
        <v>1</v>
      </c>
      <c r="AK138">
        <v>-1</v>
      </c>
      <c r="AL138">
        <v>1</v>
      </c>
      <c r="AM138">
        <v>1</v>
      </c>
      <c r="AN138">
        <v>1</v>
      </c>
      <c r="AO138">
        <v>-1</v>
      </c>
      <c r="AP138">
        <v>1</v>
      </c>
      <c r="AQ138">
        <v>-1</v>
      </c>
      <c r="AR138">
        <v>1</v>
      </c>
      <c r="AS138">
        <v>-1</v>
      </c>
      <c r="AT138">
        <v>1</v>
      </c>
      <c r="AU138">
        <v>1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-1</v>
      </c>
      <c r="BB138">
        <v>-1</v>
      </c>
      <c r="BC138">
        <v>1</v>
      </c>
      <c r="BD138" t="s">
        <v>38</v>
      </c>
      <c r="BE138" t="s">
        <v>38</v>
      </c>
      <c r="BF138" t="s">
        <v>38</v>
      </c>
      <c r="BG138" t="s">
        <v>61</v>
      </c>
      <c r="BH138">
        <f>IF(H138=AI138,1,0)</f>
        <v>1</v>
      </c>
      <c r="BI138">
        <f>IF(I138=AJ138,1,0)</f>
        <v>1</v>
      </c>
      <c r="BJ138">
        <f>IF(J138=AK138,1,0)</f>
        <v>1</v>
      </c>
      <c r="BK138">
        <f>IF(K138=AL138,1,0)</f>
        <v>1</v>
      </c>
      <c r="BL138">
        <f>IF(L138=AM138,1,0)</f>
        <v>0</v>
      </c>
      <c r="BM138">
        <f>IF(M138=AN138,1,0)</f>
        <v>1</v>
      </c>
      <c r="BN138">
        <f>IF(N138=AO138,1,0)</f>
        <v>0</v>
      </c>
      <c r="BO138">
        <f>IF(O138=AP138,1,0)</f>
        <v>1</v>
      </c>
      <c r="BP138">
        <f>IF(P138=AQ138,1,0)</f>
        <v>1</v>
      </c>
      <c r="BQ138">
        <f>IF(Q138=AR138,1,0)</f>
        <v>1</v>
      </c>
      <c r="BR138">
        <f>IF(R138=AS138,1,0)</f>
        <v>1</v>
      </c>
      <c r="BS138">
        <f>IF(S138=AT138,1,0)</f>
        <v>1</v>
      </c>
      <c r="BT138">
        <f>IF(T138=AU138,1,0)</f>
        <v>1</v>
      </c>
      <c r="BU138">
        <f>IF(U138=AV138,1,0)</f>
        <v>0</v>
      </c>
      <c r="BV138">
        <f>IF(V138=AW138,1,0)</f>
        <v>1</v>
      </c>
      <c r="BW138">
        <f>IF(W138=AX138,1,0)</f>
        <v>1</v>
      </c>
      <c r="BX138">
        <f>IF(X138=AY138,1,0)</f>
        <v>0</v>
      </c>
      <c r="BY138">
        <f>IF(Y138=AZ138,1,0)</f>
        <v>1</v>
      </c>
      <c r="BZ138">
        <f>IF(Z138=BA138,1,0)</f>
        <v>0</v>
      </c>
      <c r="CA138">
        <f>IF(AA138=BB138,1,0)</f>
        <v>0</v>
      </c>
      <c r="CB138">
        <f>IF(AB138=BC138,1,0)</f>
        <v>1</v>
      </c>
      <c r="CC138">
        <f t="shared" si="4"/>
        <v>15</v>
      </c>
    </row>
    <row r="139" spans="1:81" ht="12.75">
      <c r="A139" t="s">
        <v>97</v>
      </c>
      <c r="B139" s="1">
        <v>38309</v>
      </c>
      <c r="C139" s="2">
        <v>0.6790393518518519</v>
      </c>
      <c r="D139" t="s">
        <v>65</v>
      </c>
      <c r="E139">
        <v>18</v>
      </c>
      <c r="F139" t="s">
        <v>64</v>
      </c>
      <c r="G139">
        <v>12</v>
      </c>
      <c r="H139">
        <v>-1</v>
      </c>
      <c r="I139">
        <v>-1</v>
      </c>
      <c r="J139">
        <v>-1</v>
      </c>
      <c r="K139">
        <v>1</v>
      </c>
      <c r="L139">
        <v>1</v>
      </c>
      <c r="M139">
        <v>-1</v>
      </c>
      <c r="N139">
        <v>-1</v>
      </c>
      <c r="O139">
        <v>-1</v>
      </c>
      <c r="P139">
        <v>-1</v>
      </c>
      <c r="Q139">
        <v>-1</v>
      </c>
      <c r="R139">
        <v>-1</v>
      </c>
      <c r="S139">
        <v>-1</v>
      </c>
      <c r="T139">
        <v>1</v>
      </c>
      <c r="U139">
        <v>-1</v>
      </c>
      <c r="V139">
        <v>-1</v>
      </c>
      <c r="W139">
        <v>-1</v>
      </c>
      <c r="X139">
        <v>-1</v>
      </c>
      <c r="Y139">
        <v>-1</v>
      </c>
      <c r="Z139">
        <v>-1</v>
      </c>
      <c r="AA139">
        <v>-1</v>
      </c>
      <c r="AB139">
        <v>-1</v>
      </c>
      <c r="AC139" s="1">
        <v>38309</v>
      </c>
      <c r="AD139" s="2">
        <v>0.6933449074074075</v>
      </c>
      <c r="AE139" t="s">
        <v>65</v>
      </c>
      <c r="AF139">
        <v>18</v>
      </c>
      <c r="AG139" t="s">
        <v>64</v>
      </c>
      <c r="AH139">
        <v>12</v>
      </c>
      <c r="AI139">
        <v>-1</v>
      </c>
      <c r="AJ139">
        <v>-1</v>
      </c>
      <c r="AK139">
        <v>-1</v>
      </c>
      <c r="AL139">
        <v>1</v>
      </c>
      <c r="AM139">
        <v>1</v>
      </c>
      <c r="AN139">
        <v>-1</v>
      </c>
      <c r="AO139">
        <v>-1</v>
      </c>
      <c r="AP139">
        <v>-1</v>
      </c>
      <c r="AQ139">
        <v>-1</v>
      </c>
      <c r="AR139">
        <v>-1</v>
      </c>
      <c r="AS139">
        <v>-1</v>
      </c>
      <c r="AT139">
        <v>-1</v>
      </c>
      <c r="AU139">
        <v>1</v>
      </c>
      <c r="AV139">
        <v>-1</v>
      </c>
      <c r="AW139">
        <v>-1</v>
      </c>
      <c r="AX139">
        <v>-1</v>
      </c>
      <c r="AY139">
        <v>-1</v>
      </c>
      <c r="AZ139">
        <v>-1</v>
      </c>
      <c r="BA139">
        <v>-1</v>
      </c>
      <c r="BB139">
        <v>-1</v>
      </c>
      <c r="BC139">
        <v>-1</v>
      </c>
      <c r="BD139" t="s">
        <v>38</v>
      </c>
      <c r="BE139" t="s">
        <v>38</v>
      </c>
      <c r="BF139" t="s">
        <v>38</v>
      </c>
      <c r="BG139" t="s">
        <v>61</v>
      </c>
      <c r="BH139">
        <f>IF(H139=AI139,1,0)</f>
        <v>1</v>
      </c>
      <c r="BI139">
        <f>IF(I139=AJ139,1,0)</f>
        <v>1</v>
      </c>
      <c r="BJ139">
        <f>IF(J139=AK139,1,0)</f>
        <v>1</v>
      </c>
      <c r="BK139">
        <f>IF(K139=AL139,1,0)</f>
        <v>1</v>
      </c>
      <c r="BL139">
        <f>IF(L139=AM139,1,0)</f>
        <v>1</v>
      </c>
      <c r="BM139">
        <f>IF(M139=AN139,1,0)</f>
        <v>1</v>
      </c>
      <c r="BN139">
        <f>IF(N139=AO139,1,0)</f>
        <v>1</v>
      </c>
      <c r="BO139">
        <f>IF(O139=AP139,1,0)</f>
        <v>1</v>
      </c>
      <c r="BP139">
        <f>IF(P139=AQ139,1,0)</f>
        <v>1</v>
      </c>
      <c r="BQ139">
        <f>IF(Q139=AR139,1,0)</f>
        <v>1</v>
      </c>
      <c r="BR139">
        <f>IF(R139=AS139,1,0)</f>
        <v>1</v>
      </c>
      <c r="BS139">
        <f>IF(S139=AT139,1,0)</f>
        <v>1</v>
      </c>
      <c r="BT139">
        <f>IF(T139=AU139,1,0)</f>
        <v>1</v>
      </c>
      <c r="BU139">
        <f>IF(U139=AV139,1,0)</f>
        <v>1</v>
      </c>
      <c r="BV139">
        <f>IF(V139=AW139,1,0)</f>
        <v>1</v>
      </c>
      <c r="BW139">
        <f>IF(W139=AX139,1,0)</f>
        <v>1</v>
      </c>
      <c r="BX139">
        <f>IF(X139=AY139,1,0)</f>
        <v>1</v>
      </c>
      <c r="BY139">
        <f>IF(Y139=AZ139,1,0)</f>
        <v>1</v>
      </c>
      <c r="BZ139">
        <f>IF(Z139=BA139,1,0)</f>
        <v>1</v>
      </c>
      <c r="CA139">
        <f>IF(AA139=BB139,1,0)</f>
        <v>1</v>
      </c>
      <c r="CB139">
        <f>IF(AB139=BC139,1,0)</f>
        <v>1</v>
      </c>
      <c r="CC139">
        <f t="shared" si="4"/>
        <v>21</v>
      </c>
    </row>
    <row r="140" spans="1:81" ht="12.75">
      <c r="A140" t="s">
        <v>97</v>
      </c>
      <c r="B140" s="1">
        <v>38310</v>
      </c>
      <c r="C140" s="2">
        <v>0.6107407407407407</v>
      </c>
      <c r="D140" t="s">
        <v>65</v>
      </c>
      <c r="E140">
        <v>19</v>
      </c>
      <c r="F140" t="s">
        <v>64</v>
      </c>
      <c r="G140">
        <v>12</v>
      </c>
      <c r="H140">
        <v>-1</v>
      </c>
      <c r="I140">
        <v>-1</v>
      </c>
      <c r="J140">
        <v>-1</v>
      </c>
      <c r="K140">
        <v>1</v>
      </c>
      <c r="L140">
        <v>-1</v>
      </c>
      <c r="M140">
        <v>-1</v>
      </c>
      <c r="N140">
        <v>1</v>
      </c>
      <c r="O140">
        <v>-1</v>
      </c>
      <c r="P140">
        <v>-1</v>
      </c>
      <c r="Q140">
        <v>-1</v>
      </c>
      <c r="R140">
        <v>-1</v>
      </c>
      <c r="S140">
        <v>1</v>
      </c>
      <c r="T140">
        <v>1</v>
      </c>
      <c r="U140">
        <v>-1</v>
      </c>
      <c r="V140">
        <v>1</v>
      </c>
      <c r="W140">
        <v>-1</v>
      </c>
      <c r="X140">
        <v>1</v>
      </c>
      <c r="Y140">
        <v>1</v>
      </c>
      <c r="Z140">
        <v>-1</v>
      </c>
      <c r="AA140">
        <v>-1</v>
      </c>
      <c r="AB140">
        <v>-1</v>
      </c>
      <c r="AC140" s="1">
        <v>38310</v>
      </c>
      <c r="AD140" s="2">
        <v>0.6260532407407408</v>
      </c>
      <c r="AE140" t="s">
        <v>0</v>
      </c>
      <c r="AF140">
        <v>19</v>
      </c>
      <c r="AG140" t="s">
        <v>64</v>
      </c>
      <c r="AH140">
        <v>12</v>
      </c>
      <c r="AI140">
        <v>-1</v>
      </c>
      <c r="AJ140">
        <v>-1</v>
      </c>
      <c r="AK140">
        <v>-1</v>
      </c>
      <c r="AL140">
        <v>1</v>
      </c>
      <c r="AM140">
        <v>-1</v>
      </c>
      <c r="AN140">
        <v>-1</v>
      </c>
      <c r="AO140">
        <v>-1</v>
      </c>
      <c r="AP140">
        <v>-1</v>
      </c>
      <c r="AQ140">
        <v>-1</v>
      </c>
      <c r="AR140">
        <v>-1</v>
      </c>
      <c r="AS140">
        <v>-1</v>
      </c>
      <c r="AT140">
        <v>-1</v>
      </c>
      <c r="AU140">
        <v>1</v>
      </c>
      <c r="AV140">
        <v>-1</v>
      </c>
      <c r="AW140">
        <v>-1</v>
      </c>
      <c r="AX140">
        <v>-1</v>
      </c>
      <c r="AY140">
        <v>-1</v>
      </c>
      <c r="AZ140">
        <v>-1</v>
      </c>
      <c r="BA140">
        <v>1</v>
      </c>
      <c r="BB140">
        <v>-1</v>
      </c>
      <c r="BC140">
        <v>-1</v>
      </c>
      <c r="BD140" t="s">
        <v>38</v>
      </c>
      <c r="BE140" t="s">
        <v>38</v>
      </c>
      <c r="BF140" t="s">
        <v>38</v>
      </c>
      <c r="BG140" t="s">
        <v>61</v>
      </c>
      <c r="BH140">
        <f>IF(H140=AI140,1,0)</f>
        <v>1</v>
      </c>
      <c r="BI140">
        <f>IF(I140=AJ140,1,0)</f>
        <v>1</v>
      </c>
      <c r="BJ140">
        <f>IF(J140=AK140,1,0)</f>
        <v>1</v>
      </c>
      <c r="BK140">
        <f>IF(K140=AL140,1,0)</f>
        <v>1</v>
      </c>
      <c r="BL140">
        <f>IF(L140=AM140,1,0)</f>
        <v>1</v>
      </c>
      <c r="BM140">
        <f>IF(M140=AN140,1,0)</f>
        <v>1</v>
      </c>
      <c r="BN140">
        <f>IF(N140=AO140,1,0)</f>
        <v>0</v>
      </c>
      <c r="BO140">
        <f>IF(O140=AP140,1,0)</f>
        <v>1</v>
      </c>
      <c r="BP140">
        <f>IF(P140=AQ140,1,0)</f>
        <v>1</v>
      </c>
      <c r="BQ140">
        <f>IF(Q140=AR140,1,0)</f>
        <v>1</v>
      </c>
      <c r="BR140">
        <f>IF(R140=AS140,1,0)</f>
        <v>1</v>
      </c>
      <c r="BS140">
        <f>IF(S140=AT140,1,0)</f>
        <v>0</v>
      </c>
      <c r="BT140">
        <f>IF(T140=AU140,1,0)</f>
        <v>1</v>
      </c>
      <c r="BU140">
        <f>IF(U140=AV140,1,0)</f>
        <v>1</v>
      </c>
      <c r="BV140">
        <f>IF(V140=AW140,1,0)</f>
        <v>0</v>
      </c>
      <c r="BW140">
        <f>IF(W140=AX140,1,0)</f>
        <v>1</v>
      </c>
      <c r="BX140">
        <f>IF(X140=AY140,1,0)</f>
        <v>0</v>
      </c>
      <c r="BY140">
        <f>IF(Y140=AZ140,1,0)</f>
        <v>0</v>
      </c>
      <c r="BZ140">
        <f>IF(Z140=BA140,1,0)</f>
        <v>0</v>
      </c>
      <c r="CA140">
        <f>IF(AA140=BB140,1,0)</f>
        <v>1</v>
      </c>
      <c r="CB140">
        <f>IF(AB140=BC140,1,0)</f>
        <v>1</v>
      </c>
      <c r="CC140">
        <f t="shared" si="4"/>
        <v>15</v>
      </c>
    </row>
    <row r="141" spans="1:81" ht="12.75">
      <c r="A141" t="s">
        <v>97</v>
      </c>
      <c r="B141" s="1">
        <v>38309</v>
      </c>
      <c r="C141" s="2">
        <v>0.6236805555555556</v>
      </c>
      <c r="D141" t="s">
        <v>41</v>
      </c>
      <c r="E141">
        <v>26</v>
      </c>
      <c r="F141" t="s">
        <v>66</v>
      </c>
      <c r="G141">
        <v>15</v>
      </c>
      <c r="H141">
        <v>-1</v>
      </c>
      <c r="I141">
        <v>-1</v>
      </c>
      <c r="J141">
        <v>-1</v>
      </c>
      <c r="K141">
        <v>1</v>
      </c>
      <c r="L141">
        <v>-1</v>
      </c>
      <c r="M141">
        <v>-1</v>
      </c>
      <c r="N141">
        <v>-1</v>
      </c>
      <c r="O141">
        <v>-1</v>
      </c>
      <c r="P141">
        <v>-1</v>
      </c>
      <c r="Q141">
        <v>-1</v>
      </c>
      <c r="R141">
        <v>-1</v>
      </c>
      <c r="S141">
        <v>1</v>
      </c>
      <c r="T141">
        <v>1</v>
      </c>
      <c r="U141">
        <v>-1</v>
      </c>
      <c r="V141">
        <v>1</v>
      </c>
      <c r="W141">
        <v>1</v>
      </c>
      <c r="X141">
        <v>1</v>
      </c>
      <c r="Y141">
        <v>-1</v>
      </c>
      <c r="Z141">
        <v>-1</v>
      </c>
      <c r="AA141">
        <v>1</v>
      </c>
      <c r="AB141">
        <v>-1</v>
      </c>
      <c r="AC141" s="1">
        <v>38309</v>
      </c>
      <c r="AD141" s="2">
        <v>0.6449652777777778</v>
      </c>
      <c r="AE141" t="s">
        <v>41</v>
      </c>
      <c r="AF141">
        <v>26</v>
      </c>
      <c r="AG141" t="s">
        <v>66</v>
      </c>
      <c r="AH141">
        <v>15</v>
      </c>
      <c r="AI141">
        <v>-1</v>
      </c>
      <c r="AJ141">
        <v>-1</v>
      </c>
      <c r="AK141">
        <v>-1</v>
      </c>
      <c r="AL141">
        <v>1</v>
      </c>
      <c r="AM141">
        <v>-1</v>
      </c>
      <c r="AN141">
        <v>-1</v>
      </c>
      <c r="AO141">
        <v>-1</v>
      </c>
      <c r="AP141">
        <v>-1</v>
      </c>
      <c r="AQ141">
        <v>-1</v>
      </c>
      <c r="AR141">
        <v>-1</v>
      </c>
      <c r="AS141">
        <v>-1</v>
      </c>
      <c r="AT141">
        <v>1</v>
      </c>
      <c r="AU141">
        <v>-1</v>
      </c>
      <c r="AV141">
        <v>-1</v>
      </c>
      <c r="AW141">
        <v>-1</v>
      </c>
      <c r="AX141">
        <v>1</v>
      </c>
      <c r="AY141">
        <v>1</v>
      </c>
      <c r="AZ141">
        <v>-1</v>
      </c>
      <c r="BA141">
        <v>-1</v>
      </c>
      <c r="BB141">
        <v>1</v>
      </c>
      <c r="BC141">
        <v>-1</v>
      </c>
      <c r="BD141" t="s">
        <v>38</v>
      </c>
      <c r="BE141" t="s">
        <v>38</v>
      </c>
      <c r="BF141" t="s">
        <v>38</v>
      </c>
      <c r="BG141" t="s">
        <v>63</v>
      </c>
      <c r="BH141">
        <f>IF(H141=AI141,1,0)</f>
        <v>1</v>
      </c>
      <c r="BI141">
        <f>IF(I141=AJ141,1,0)</f>
        <v>1</v>
      </c>
      <c r="BJ141">
        <f>IF(J141=AK141,1,0)</f>
        <v>1</v>
      </c>
      <c r="BK141">
        <f>IF(K141=AL141,1,0)</f>
        <v>1</v>
      </c>
      <c r="BL141">
        <f>IF(L141=AM141,1,0)</f>
        <v>1</v>
      </c>
      <c r="BM141">
        <f>IF(M141=AN141,1,0)</f>
        <v>1</v>
      </c>
      <c r="BN141">
        <f>IF(N141=AO141,1,0)</f>
        <v>1</v>
      </c>
      <c r="BO141">
        <f>IF(O141=AP141,1,0)</f>
        <v>1</v>
      </c>
      <c r="BP141">
        <f>IF(P141=AQ141,1,0)</f>
        <v>1</v>
      </c>
      <c r="BQ141">
        <f>IF(Q141=AR141,1,0)</f>
        <v>1</v>
      </c>
      <c r="BR141">
        <f>IF(R141=AS141,1,0)</f>
        <v>1</v>
      </c>
      <c r="BS141">
        <f>IF(S141=AT141,1,0)</f>
        <v>1</v>
      </c>
      <c r="BT141">
        <f>IF(T141=AU141,1,0)</f>
        <v>0</v>
      </c>
      <c r="BU141">
        <f>IF(U141=AV141,1,0)</f>
        <v>1</v>
      </c>
      <c r="BV141">
        <f>IF(V141=AW141,1,0)</f>
        <v>0</v>
      </c>
      <c r="BW141">
        <f>IF(W141=AX141,1,0)</f>
        <v>1</v>
      </c>
      <c r="BX141">
        <f>IF(X141=AY141,1,0)</f>
        <v>1</v>
      </c>
      <c r="BY141">
        <f>IF(Y141=AZ141,1,0)</f>
        <v>1</v>
      </c>
      <c r="BZ141">
        <f>IF(Z141=BA141,1,0)</f>
        <v>1</v>
      </c>
      <c r="CA141">
        <f>IF(AA141=BB141,1,0)</f>
        <v>1</v>
      </c>
      <c r="CB141">
        <f>IF(AB141=BC141,1,0)</f>
        <v>1</v>
      </c>
      <c r="CC141">
        <f t="shared" si="4"/>
        <v>19</v>
      </c>
    </row>
    <row r="142" spans="1:81" ht="12.75">
      <c r="A142" t="s">
        <v>97</v>
      </c>
      <c r="B142" s="1">
        <v>38310</v>
      </c>
      <c r="C142" s="2">
        <v>0.617800925925926</v>
      </c>
      <c r="D142" t="s">
        <v>65</v>
      </c>
      <c r="E142">
        <v>18</v>
      </c>
      <c r="F142" t="s">
        <v>64</v>
      </c>
      <c r="G142">
        <v>12</v>
      </c>
      <c r="H142">
        <v>-1</v>
      </c>
      <c r="I142">
        <v>-1</v>
      </c>
      <c r="J142">
        <v>-1</v>
      </c>
      <c r="K142">
        <v>1</v>
      </c>
      <c r="L142">
        <v>-1</v>
      </c>
      <c r="M142">
        <v>-1</v>
      </c>
      <c r="N142">
        <v>1</v>
      </c>
      <c r="O142">
        <v>-1</v>
      </c>
      <c r="P142">
        <v>1</v>
      </c>
      <c r="Q142">
        <v>-1</v>
      </c>
      <c r="R142">
        <v>-1</v>
      </c>
      <c r="S142">
        <v>1</v>
      </c>
      <c r="T142">
        <v>1</v>
      </c>
      <c r="U142">
        <v>-1</v>
      </c>
      <c r="V142">
        <v>1</v>
      </c>
      <c r="W142">
        <v>-1</v>
      </c>
      <c r="X142">
        <v>1</v>
      </c>
      <c r="Y142">
        <v>1</v>
      </c>
      <c r="Z142">
        <v>1</v>
      </c>
      <c r="AA142">
        <v>-1</v>
      </c>
      <c r="AB142">
        <v>1</v>
      </c>
      <c r="AC142" s="1">
        <v>38310</v>
      </c>
      <c r="AD142" s="2">
        <v>0.643449074074074</v>
      </c>
      <c r="AE142" t="s">
        <v>65</v>
      </c>
      <c r="AF142">
        <v>18</v>
      </c>
      <c r="AG142" t="s">
        <v>64</v>
      </c>
      <c r="AH142">
        <v>12</v>
      </c>
      <c r="AI142">
        <v>-1</v>
      </c>
      <c r="AJ142">
        <v>-1</v>
      </c>
      <c r="AK142">
        <v>-1</v>
      </c>
      <c r="AL142">
        <v>1</v>
      </c>
      <c r="AM142">
        <v>-1</v>
      </c>
      <c r="AN142">
        <v>-1</v>
      </c>
      <c r="AO142">
        <v>-1</v>
      </c>
      <c r="AP142">
        <v>-1</v>
      </c>
      <c r="AQ142">
        <v>-1</v>
      </c>
      <c r="AR142">
        <v>1</v>
      </c>
      <c r="AS142">
        <v>-1</v>
      </c>
      <c r="AT142">
        <v>1</v>
      </c>
      <c r="AU142">
        <v>1</v>
      </c>
      <c r="AV142">
        <v>-1</v>
      </c>
      <c r="AW142">
        <v>1</v>
      </c>
      <c r="AX142">
        <v>-1</v>
      </c>
      <c r="AY142">
        <v>1</v>
      </c>
      <c r="AZ142">
        <v>-1</v>
      </c>
      <c r="BA142">
        <v>-1</v>
      </c>
      <c r="BB142">
        <v>-1</v>
      </c>
      <c r="BC142">
        <v>-1</v>
      </c>
      <c r="BD142" t="s">
        <v>38</v>
      </c>
      <c r="BE142" t="s">
        <v>38</v>
      </c>
      <c r="BF142" t="s">
        <v>38</v>
      </c>
      <c r="BG142" t="s">
        <v>61</v>
      </c>
      <c r="BH142">
        <f>IF(H142=AI142,1,0)</f>
        <v>1</v>
      </c>
      <c r="BI142">
        <f>IF(I142=AJ142,1,0)</f>
        <v>1</v>
      </c>
      <c r="BJ142">
        <f>IF(J142=AK142,1,0)</f>
        <v>1</v>
      </c>
      <c r="BK142">
        <f>IF(K142=AL142,1,0)</f>
        <v>1</v>
      </c>
      <c r="BL142">
        <f>IF(L142=AM142,1,0)</f>
        <v>1</v>
      </c>
      <c r="BM142">
        <f>IF(M142=AN142,1,0)</f>
        <v>1</v>
      </c>
      <c r="BN142">
        <f>IF(N142=AO142,1,0)</f>
        <v>0</v>
      </c>
      <c r="BO142">
        <f>IF(O142=AP142,1,0)</f>
        <v>1</v>
      </c>
      <c r="BP142">
        <f>IF(P142=AQ142,1,0)</f>
        <v>0</v>
      </c>
      <c r="BQ142">
        <f>IF(Q142=AR142,1,0)</f>
        <v>0</v>
      </c>
      <c r="BR142">
        <f>IF(R142=AS142,1,0)</f>
        <v>1</v>
      </c>
      <c r="BS142">
        <f>IF(S142=AT142,1,0)</f>
        <v>1</v>
      </c>
      <c r="BT142">
        <f>IF(T142=AU142,1,0)</f>
        <v>1</v>
      </c>
      <c r="BU142">
        <f>IF(U142=AV142,1,0)</f>
        <v>1</v>
      </c>
      <c r="BV142">
        <f>IF(V142=AW142,1,0)</f>
        <v>1</v>
      </c>
      <c r="BW142">
        <f>IF(W142=AX142,1,0)</f>
        <v>1</v>
      </c>
      <c r="BX142">
        <f>IF(X142=AY142,1,0)</f>
        <v>1</v>
      </c>
      <c r="BY142">
        <f>IF(Y142=AZ142,1,0)</f>
        <v>0</v>
      </c>
      <c r="BZ142">
        <f>IF(Z142=BA142,1,0)</f>
        <v>0</v>
      </c>
      <c r="CA142">
        <f>IF(AA142=BB142,1,0)</f>
        <v>1</v>
      </c>
      <c r="CB142">
        <f>IF(AB142=BC142,1,0)</f>
        <v>0</v>
      </c>
      <c r="CC142">
        <f t="shared" si="4"/>
        <v>15</v>
      </c>
    </row>
    <row r="143" spans="1:81" ht="12.75">
      <c r="A143" t="s">
        <v>97</v>
      </c>
      <c r="B143" s="1">
        <v>38310</v>
      </c>
      <c r="C143" s="2">
        <v>0.5965972222222222</v>
      </c>
      <c r="D143" t="s">
        <v>65</v>
      </c>
      <c r="E143">
        <v>20</v>
      </c>
      <c r="F143" t="s">
        <v>64</v>
      </c>
      <c r="G143">
        <v>12</v>
      </c>
      <c r="H143">
        <v>1</v>
      </c>
      <c r="I143">
        <v>1</v>
      </c>
      <c r="J143">
        <v>-1</v>
      </c>
      <c r="K143">
        <v>1</v>
      </c>
      <c r="L143">
        <v>-1</v>
      </c>
      <c r="M143">
        <v>1</v>
      </c>
      <c r="N143">
        <v>1</v>
      </c>
      <c r="O143">
        <v>1</v>
      </c>
      <c r="P143">
        <v>1</v>
      </c>
      <c r="Q143">
        <v>1</v>
      </c>
      <c r="R143">
        <v>-1</v>
      </c>
      <c r="S143">
        <v>-1</v>
      </c>
      <c r="T143">
        <v>-1</v>
      </c>
      <c r="U143">
        <v>1</v>
      </c>
      <c r="V143">
        <v>1</v>
      </c>
      <c r="W143">
        <v>1</v>
      </c>
      <c r="X143">
        <v>-1</v>
      </c>
      <c r="Y143">
        <v>1</v>
      </c>
      <c r="Z143">
        <v>-1</v>
      </c>
      <c r="AA143">
        <v>1</v>
      </c>
      <c r="AB143">
        <v>1</v>
      </c>
      <c r="AC143" s="1">
        <v>38310</v>
      </c>
      <c r="AD143" s="2">
        <v>0.6080324074074074</v>
      </c>
      <c r="AE143" t="s">
        <v>65</v>
      </c>
      <c r="AF143">
        <v>20</v>
      </c>
      <c r="AG143" t="s">
        <v>64</v>
      </c>
      <c r="AH143">
        <v>12</v>
      </c>
      <c r="AI143">
        <v>1</v>
      </c>
      <c r="AJ143">
        <v>1</v>
      </c>
      <c r="AK143">
        <v>-1</v>
      </c>
      <c r="AL143">
        <v>1</v>
      </c>
      <c r="AM143">
        <v>-1</v>
      </c>
      <c r="AN143">
        <v>1</v>
      </c>
      <c r="AO143">
        <v>1</v>
      </c>
      <c r="AP143">
        <v>1</v>
      </c>
      <c r="AQ143">
        <v>1</v>
      </c>
      <c r="AR143">
        <v>-1</v>
      </c>
      <c r="AS143">
        <v>-1</v>
      </c>
      <c r="AT143">
        <v>-1</v>
      </c>
      <c r="AU143">
        <v>-1</v>
      </c>
      <c r="AV143">
        <v>-1</v>
      </c>
      <c r="AW143">
        <v>1</v>
      </c>
      <c r="AX143">
        <v>1</v>
      </c>
      <c r="AY143">
        <v>1</v>
      </c>
      <c r="AZ143">
        <v>1</v>
      </c>
      <c r="BA143">
        <v>-1</v>
      </c>
      <c r="BB143">
        <v>1</v>
      </c>
      <c r="BC143">
        <v>1</v>
      </c>
      <c r="BD143" t="s">
        <v>38</v>
      </c>
      <c r="BE143" t="s">
        <v>38</v>
      </c>
      <c r="BF143" t="s">
        <v>38</v>
      </c>
      <c r="BG143" t="s">
        <v>61</v>
      </c>
      <c r="BH143">
        <f>IF(H143=AI143,1,0)</f>
        <v>1</v>
      </c>
      <c r="BI143">
        <f>IF(I143=AJ143,1,0)</f>
        <v>1</v>
      </c>
      <c r="BJ143">
        <f>IF(J143=AK143,1,0)</f>
        <v>1</v>
      </c>
      <c r="BK143">
        <f>IF(K143=AL143,1,0)</f>
        <v>1</v>
      </c>
      <c r="BL143">
        <f>IF(L143=AM143,1,0)</f>
        <v>1</v>
      </c>
      <c r="BM143">
        <f>IF(M143=AN143,1,0)</f>
        <v>1</v>
      </c>
      <c r="BN143">
        <f>IF(N143=AO143,1,0)</f>
        <v>1</v>
      </c>
      <c r="BO143">
        <f>IF(O143=AP143,1,0)</f>
        <v>1</v>
      </c>
      <c r="BP143">
        <f>IF(P143=AQ143,1,0)</f>
        <v>1</v>
      </c>
      <c r="BQ143">
        <f>IF(Q143=AR143,1,0)</f>
        <v>0</v>
      </c>
      <c r="BR143">
        <f>IF(R143=AS143,1,0)</f>
        <v>1</v>
      </c>
      <c r="BS143">
        <f>IF(S143=AT143,1,0)</f>
        <v>1</v>
      </c>
      <c r="BT143">
        <f>IF(T143=AU143,1,0)</f>
        <v>1</v>
      </c>
      <c r="BU143">
        <f>IF(U143=AV143,1,0)</f>
        <v>0</v>
      </c>
      <c r="BV143">
        <f>IF(V143=AW143,1,0)</f>
        <v>1</v>
      </c>
      <c r="BW143">
        <f>IF(W143=AX143,1,0)</f>
        <v>1</v>
      </c>
      <c r="BX143">
        <f>IF(X143=AY143,1,0)</f>
        <v>0</v>
      </c>
      <c r="BY143">
        <f>IF(Y143=AZ143,1,0)</f>
        <v>1</v>
      </c>
      <c r="BZ143">
        <f>IF(Z143=BA143,1,0)</f>
        <v>1</v>
      </c>
      <c r="CA143">
        <f>IF(AA143=BB143,1,0)</f>
        <v>1</v>
      </c>
      <c r="CB143">
        <f>IF(AB143=BC143,1,0)</f>
        <v>1</v>
      </c>
      <c r="CC143">
        <f t="shared" si="4"/>
        <v>18</v>
      </c>
    </row>
    <row r="144" spans="1:81" ht="12.75">
      <c r="A144" t="s">
        <v>97</v>
      </c>
      <c r="B144" s="1">
        <v>38309</v>
      </c>
      <c r="C144" s="2">
        <v>0.6800694444444444</v>
      </c>
      <c r="D144" t="s">
        <v>99</v>
      </c>
      <c r="E144">
        <v>18</v>
      </c>
      <c r="F144" t="s">
        <v>66</v>
      </c>
      <c r="G144">
        <v>12</v>
      </c>
      <c r="H144">
        <v>-1</v>
      </c>
      <c r="I144">
        <v>-1</v>
      </c>
      <c r="J144">
        <v>-1</v>
      </c>
      <c r="K144">
        <v>1</v>
      </c>
      <c r="L144">
        <v>-1</v>
      </c>
      <c r="M144">
        <v>1</v>
      </c>
      <c r="N144">
        <v>-1</v>
      </c>
      <c r="O144">
        <v>-1</v>
      </c>
      <c r="P144">
        <v>-1</v>
      </c>
      <c r="Q144">
        <v>-1</v>
      </c>
      <c r="R144">
        <v>-1</v>
      </c>
      <c r="S144">
        <v>-1</v>
      </c>
      <c r="T144">
        <v>-1</v>
      </c>
      <c r="U144">
        <v>-1</v>
      </c>
      <c r="V144">
        <v>-1</v>
      </c>
      <c r="W144">
        <v>1</v>
      </c>
      <c r="X144">
        <v>-1</v>
      </c>
      <c r="Y144">
        <v>-1</v>
      </c>
      <c r="Z144">
        <v>-1</v>
      </c>
      <c r="AA144">
        <v>-1</v>
      </c>
      <c r="AB144">
        <v>1</v>
      </c>
      <c r="AC144" s="1">
        <v>38309</v>
      </c>
      <c r="AD144" s="2">
        <v>0.7003472222222222</v>
      </c>
      <c r="AE144" t="s">
        <v>99</v>
      </c>
      <c r="AF144">
        <v>18</v>
      </c>
      <c r="AG144" t="s">
        <v>66</v>
      </c>
      <c r="AH144">
        <v>12</v>
      </c>
      <c r="AI144">
        <v>-1</v>
      </c>
      <c r="AJ144">
        <v>-1</v>
      </c>
      <c r="AK144">
        <v>-1</v>
      </c>
      <c r="AL144" s="3">
        <v>-1</v>
      </c>
      <c r="AM144">
        <v>-1</v>
      </c>
      <c r="AN144">
        <v>-1</v>
      </c>
      <c r="AO144">
        <v>1</v>
      </c>
      <c r="AP144">
        <v>-1</v>
      </c>
      <c r="AQ144">
        <v>-1</v>
      </c>
      <c r="AR144">
        <v>-1</v>
      </c>
      <c r="AS144">
        <v>-1</v>
      </c>
      <c r="AT144">
        <v>-1</v>
      </c>
      <c r="AU144">
        <v>-1</v>
      </c>
      <c r="AV144">
        <v>-1</v>
      </c>
      <c r="AW144">
        <v>-1</v>
      </c>
      <c r="AX144">
        <v>-1</v>
      </c>
      <c r="AY144">
        <v>1</v>
      </c>
      <c r="AZ144">
        <v>-1</v>
      </c>
      <c r="BA144">
        <v>1</v>
      </c>
      <c r="BB144">
        <v>-1</v>
      </c>
      <c r="BC144">
        <v>-1</v>
      </c>
      <c r="BD144" t="s">
        <v>38</v>
      </c>
      <c r="BE144" t="s">
        <v>38</v>
      </c>
      <c r="BF144" t="s">
        <v>38</v>
      </c>
      <c r="BG144" t="s">
        <v>61</v>
      </c>
      <c r="BH144">
        <f>IF(H144=AI144,1,0)</f>
        <v>1</v>
      </c>
      <c r="BI144">
        <f>IF(I144=AJ144,1,0)</f>
        <v>1</v>
      </c>
      <c r="BJ144">
        <f>IF(J144=AK144,1,0)</f>
        <v>1</v>
      </c>
      <c r="BK144">
        <f>IF(K144=AL144,1,0)</f>
        <v>0</v>
      </c>
      <c r="BL144">
        <f>IF(L144=AM144,1,0)</f>
        <v>1</v>
      </c>
      <c r="BM144">
        <f>IF(M144=AN144,1,0)</f>
        <v>0</v>
      </c>
      <c r="BN144">
        <f>IF(N144=AO144,1,0)</f>
        <v>0</v>
      </c>
      <c r="BO144">
        <f>IF(O144=AP144,1,0)</f>
        <v>1</v>
      </c>
      <c r="BP144">
        <f>IF(P144=AQ144,1,0)</f>
        <v>1</v>
      </c>
      <c r="BQ144">
        <f>IF(Q144=AR144,1,0)</f>
        <v>1</v>
      </c>
      <c r="BR144">
        <f>IF(R144=AS144,1,0)</f>
        <v>1</v>
      </c>
      <c r="BS144">
        <f>IF(S144=AT144,1,0)</f>
        <v>1</v>
      </c>
      <c r="BT144">
        <f>IF(T144=AU144,1,0)</f>
        <v>1</v>
      </c>
      <c r="BU144">
        <f>IF(U144=AV144,1,0)</f>
        <v>1</v>
      </c>
      <c r="BV144">
        <f>IF(V144=AW144,1,0)</f>
        <v>1</v>
      </c>
      <c r="BW144">
        <f>IF(W144=AX144,1,0)</f>
        <v>0</v>
      </c>
      <c r="BX144">
        <f>IF(X144=AY144,1,0)</f>
        <v>0</v>
      </c>
      <c r="BY144">
        <f>IF(Y144=AZ144,1,0)</f>
        <v>1</v>
      </c>
      <c r="BZ144">
        <f>IF(Z144=BA144,1,0)</f>
        <v>0</v>
      </c>
      <c r="CA144">
        <f>IF(AA144=BB144,1,0)</f>
        <v>1</v>
      </c>
      <c r="CB144">
        <f>IF(AB144=BC144,1,0)</f>
        <v>0</v>
      </c>
      <c r="CC144">
        <f t="shared" si="4"/>
        <v>14</v>
      </c>
    </row>
    <row r="145" spans="1:81" ht="12.75">
      <c r="A145" t="s">
        <v>97</v>
      </c>
      <c r="B145" s="1">
        <v>38310</v>
      </c>
      <c r="C145" s="2">
        <v>0.5090625</v>
      </c>
      <c r="D145" t="s">
        <v>65</v>
      </c>
      <c r="E145">
        <v>19</v>
      </c>
      <c r="F145" t="s">
        <v>66</v>
      </c>
      <c r="G145">
        <v>13</v>
      </c>
      <c r="H145">
        <v>1</v>
      </c>
      <c r="I145">
        <v>1</v>
      </c>
      <c r="J145">
        <v>-1</v>
      </c>
      <c r="K145">
        <v>1</v>
      </c>
      <c r="L145">
        <v>-1</v>
      </c>
      <c r="M145">
        <v>-1</v>
      </c>
      <c r="N145">
        <v>-1</v>
      </c>
      <c r="O145">
        <v>1</v>
      </c>
      <c r="P145">
        <v>-1</v>
      </c>
      <c r="Q145">
        <v>-1</v>
      </c>
      <c r="R145">
        <v>-1</v>
      </c>
      <c r="S145">
        <v>1</v>
      </c>
      <c r="T145">
        <v>1</v>
      </c>
      <c r="U145">
        <v>-1</v>
      </c>
      <c r="V145">
        <v>1</v>
      </c>
      <c r="W145">
        <v>1</v>
      </c>
      <c r="X145">
        <v>1</v>
      </c>
      <c r="Y145">
        <v>1</v>
      </c>
      <c r="Z145">
        <v>1</v>
      </c>
      <c r="AA145">
        <v>-1</v>
      </c>
      <c r="AB145">
        <v>1</v>
      </c>
      <c r="AC145" s="1">
        <v>38310</v>
      </c>
      <c r="AD145" s="2">
        <v>0.5149305555555556</v>
      </c>
      <c r="AE145" t="s">
        <v>65</v>
      </c>
      <c r="AF145">
        <v>19</v>
      </c>
      <c r="AG145" t="s">
        <v>66</v>
      </c>
      <c r="AH145">
        <v>13</v>
      </c>
      <c r="AI145">
        <v>-1</v>
      </c>
      <c r="AJ145">
        <v>-1</v>
      </c>
      <c r="AK145" s="3">
        <v>1</v>
      </c>
      <c r="AL145">
        <v>1</v>
      </c>
      <c r="AM145">
        <v>1</v>
      </c>
      <c r="AN145">
        <v>1</v>
      </c>
      <c r="AO145">
        <v>-1</v>
      </c>
      <c r="AP145">
        <v>-1</v>
      </c>
      <c r="AQ145">
        <v>-1</v>
      </c>
      <c r="AR145">
        <v>-1</v>
      </c>
      <c r="AS145">
        <v>-1</v>
      </c>
      <c r="AT145">
        <v>1</v>
      </c>
      <c r="AU145">
        <v>-1</v>
      </c>
      <c r="AV145">
        <v>-1</v>
      </c>
      <c r="AW145">
        <v>1</v>
      </c>
      <c r="AX145">
        <v>1</v>
      </c>
      <c r="AY145">
        <v>-1</v>
      </c>
      <c r="AZ145">
        <v>-1</v>
      </c>
      <c r="BA145">
        <v>1</v>
      </c>
      <c r="BB145">
        <v>-1</v>
      </c>
      <c r="BC145">
        <v>1</v>
      </c>
      <c r="BD145" t="s">
        <v>38</v>
      </c>
      <c r="BE145" t="s">
        <v>38</v>
      </c>
      <c r="BF145" t="s">
        <v>38</v>
      </c>
      <c r="BG145" t="s">
        <v>63</v>
      </c>
      <c r="BH145">
        <f>IF(H145=AI145,1,0)</f>
        <v>0</v>
      </c>
      <c r="BI145">
        <f>IF(I145=AJ145,1,0)</f>
        <v>0</v>
      </c>
      <c r="BJ145">
        <f>IF(J145=AK145,1,0)</f>
        <v>0</v>
      </c>
      <c r="BK145">
        <f>IF(K145=AL145,1,0)</f>
        <v>1</v>
      </c>
      <c r="BL145">
        <f>IF(L145=AM145,1,0)</f>
        <v>0</v>
      </c>
      <c r="BM145">
        <f>IF(M145=AN145,1,0)</f>
        <v>0</v>
      </c>
      <c r="BN145">
        <f>IF(N145=AO145,1,0)</f>
        <v>1</v>
      </c>
      <c r="BO145">
        <f>IF(O145=AP145,1,0)</f>
        <v>0</v>
      </c>
      <c r="BP145">
        <f>IF(P145=AQ145,1,0)</f>
        <v>1</v>
      </c>
      <c r="BQ145">
        <f>IF(Q145=AR145,1,0)</f>
        <v>1</v>
      </c>
      <c r="BR145">
        <f>IF(R145=AS145,1,0)</f>
        <v>1</v>
      </c>
      <c r="BS145">
        <f>IF(S145=AT145,1,0)</f>
        <v>1</v>
      </c>
      <c r="BT145">
        <f>IF(T145=AU145,1,0)</f>
        <v>0</v>
      </c>
      <c r="BU145">
        <f>IF(U145=AV145,1,0)</f>
        <v>1</v>
      </c>
      <c r="BV145">
        <f>IF(V145=AW145,1,0)</f>
        <v>1</v>
      </c>
      <c r="BW145">
        <f>IF(W145=AX145,1,0)</f>
        <v>1</v>
      </c>
      <c r="BX145">
        <f>IF(X145=AY145,1,0)</f>
        <v>0</v>
      </c>
      <c r="BY145">
        <f>IF(Y145=AZ145,1,0)</f>
        <v>0</v>
      </c>
      <c r="BZ145">
        <f>IF(Z145=BA145,1,0)</f>
        <v>1</v>
      </c>
      <c r="CA145">
        <f>IF(AA145=BB145,1,0)</f>
        <v>1</v>
      </c>
      <c r="CB145">
        <f>IF(AB145=BC145,1,0)</f>
        <v>1</v>
      </c>
      <c r="CC145">
        <f t="shared" si="4"/>
        <v>12</v>
      </c>
    </row>
    <row r="146" spans="1:81" ht="12.75">
      <c r="A146" t="s">
        <v>97</v>
      </c>
      <c r="B146" s="1">
        <v>38309</v>
      </c>
      <c r="C146" s="2">
        <v>0.7064930555555556</v>
      </c>
      <c r="D146" t="s">
        <v>65</v>
      </c>
      <c r="E146">
        <v>20</v>
      </c>
      <c r="F146" t="s">
        <v>64</v>
      </c>
      <c r="G146">
        <v>15</v>
      </c>
      <c r="H146">
        <v>1</v>
      </c>
      <c r="I146">
        <v>-1</v>
      </c>
      <c r="J146">
        <v>-1</v>
      </c>
      <c r="K146">
        <v>1</v>
      </c>
      <c r="L146">
        <v>-1</v>
      </c>
      <c r="M146">
        <v>-1</v>
      </c>
      <c r="N146">
        <v>-1</v>
      </c>
      <c r="O146">
        <v>1</v>
      </c>
      <c r="P146">
        <v>1</v>
      </c>
      <c r="Q146">
        <v>1</v>
      </c>
      <c r="R146">
        <v>-1</v>
      </c>
      <c r="S146">
        <v>1</v>
      </c>
      <c r="T146">
        <v>1</v>
      </c>
      <c r="U146">
        <v>1</v>
      </c>
      <c r="V146">
        <v>1</v>
      </c>
      <c r="W146">
        <v>-1</v>
      </c>
      <c r="X146">
        <v>-1</v>
      </c>
      <c r="Y146">
        <v>1</v>
      </c>
      <c r="Z146">
        <v>1</v>
      </c>
      <c r="AA146">
        <v>1</v>
      </c>
      <c r="AB146">
        <v>1</v>
      </c>
      <c r="AC146" s="1">
        <v>38309</v>
      </c>
      <c r="AD146" s="2">
        <v>0.7205902777777777</v>
      </c>
      <c r="AE146" t="s">
        <v>99</v>
      </c>
      <c r="AF146">
        <v>20</v>
      </c>
      <c r="AG146" t="s">
        <v>64</v>
      </c>
      <c r="AH146">
        <v>15</v>
      </c>
      <c r="AI146">
        <v>1</v>
      </c>
      <c r="AJ146">
        <v>1</v>
      </c>
      <c r="AK146">
        <v>-1</v>
      </c>
      <c r="AL146">
        <v>1</v>
      </c>
      <c r="AM146">
        <v>-1</v>
      </c>
      <c r="AN146">
        <v>-1</v>
      </c>
      <c r="AO146">
        <v>1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-1</v>
      </c>
      <c r="AX146">
        <v>1</v>
      </c>
      <c r="AY146">
        <v>-1</v>
      </c>
      <c r="AZ146">
        <v>1</v>
      </c>
      <c r="BA146">
        <v>-1</v>
      </c>
      <c r="BB146">
        <v>1</v>
      </c>
      <c r="BC146">
        <v>1</v>
      </c>
      <c r="BD146" t="s">
        <v>38</v>
      </c>
      <c r="BE146" t="s">
        <v>38</v>
      </c>
      <c r="BF146" t="s">
        <v>38</v>
      </c>
      <c r="BG146" t="s">
        <v>61</v>
      </c>
      <c r="BH146">
        <f>IF(H146=AI146,1,0)</f>
        <v>1</v>
      </c>
      <c r="BI146">
        <f>IF(I146=AJ146,1,0)</f>
        <v>0</v>
      </c>
      <c r="BJ146">
        <f>IF(J146=AK146,1,0)</f>
        <v>1</v>
      </c>
      <c r="BK146">
        <f>IF(K146=AL146,1,0)</f>
        <v>1</v>
      </c>
      <c r="BL146">
        <f>IF(L146=AM146,1,0)</f>
        <v>1</v>
      </c>
      <c r="BM146">
        <f>IF(M146=AN146,1,0)</f>
        <v>1</v>
      </c>
      <c r="BN146">
        <f>IF(N146=AO146,1,0)</f>
        <v>0</v>
      </c>
      <c r="BO146">
        <f>IF(O146=AP146,1,0)</f>
        <v>1</v>
      </c>
      <c r="BP146">
        <f>IF(P146=AQ146,1,0)</f>
        <v>1</v>
      </c>
      <c r="BQ146">
        <f>IF(Q146=AR146,1,0)</f>
        <v>1</v>
      </c>
      <c r="BR146">
        <f>IF(R146=AS146,1,0)</f>
        <v>0</v>
      </c>
      <c r="BS146">
        <f>IF(S146=AT146,1,0)</f>
        <v>1</v>
      </c>
      <c r="BT146">
        <f>IF(T146=AU146,1,0)</f>
        <v>1</v>
      </c>
      <c r="BU146">
        <f>IF(U146=AV146,1,0)</f>
        <v>1</v>
      </c>
      <c r="BV146">
        <f>IF(V146=AW146,1,0)</f>
        <v>0</v>
      </c>
      <c r="BW146">
        <f>IF(W146=AX146,1,0)</f>
        <v>0</v>
      </c>
      <c r="BX146">
        <f>IF(X146=AY146,1,0)</f>
        <v>1</v>
      </c>
      <c r="BY146">
        <f>IF(Y146=AZ146,1,0)</f>
        <v>1</v>
      </c>
      <c r="BZ146">
        <f>IF(Z146=BA146,1,0)</f>
        <v>0</v>
      </c>
      <c r="CA146">
        <f>IF(AA146=BB146,1,0)</f>
        <v>1</v>
      </c>
      <c r="CB146">
        <f>IF(AB146=BC146,1,0)</f>
        <v>1</v>
      </c>
      <c r="CC146">
        <f t="shared" si="4"/>
        <v>15</v>
      </c>
    </row>
    <row r="147" spans="1:81" ht="12.75">
      <c r="A147" t="s">
        <v>97</v>
      </c>
      <c r="B147" s="1">
        <v>38309</v>
      </c>
      <c r="C147" s="2">
        <v>0.6832523148148147</v>
      </c>
      <c r="D147" t="s">
        <v>65</v>
      </c>
      <c r="E147">
        <v>20</v>
      </c>
      <c r="F147" t="s">
        <v>64</v>
      </c>
      <c r="G147">
        <v>14</v>
      </c>
      <c r="H147">
        <v>1</v>
      </c>
      <c r="I147">
        <v>-1</v>
      </c>
      <c r="J147">
        <v>-1</v>
      </c>
      <c r="K147">
        <v>1</v>
      </c>
      <c r="L147">
        <v>-1</v>
      </c>
      <c r="M147">
        <v>1</v>
      </c>
      <c r="N147">
        <v>1</v>
      </c>
      <c r="O147">
        <v>1</v>
      </c>
      <c r="P147">
        <v>1</v>
      </c>
      <c r="Q147">
        <v>1</v>
      </c>
      <c r="R147">
        <v>-1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-1</v>
      </c>
      <c r="Y147">
        <v>1</v>
      </c>
      <c r="Z147">
        <v>1</v>
      </c>
      <c r="AA147">
        <v>1</v>
      </c>
      <c r="AB147">
        <v>1</v>
      </c>
      <c r="AC147" s="1">
        <v>38309</v>
      </c>
      <c r="AD147" s="2">
        <v>0.7112268518518517</v>
      </c>
      <c r="AE147" t="s">
        <v>65</v>
      </c>
      <c r="AF147">
        <v>20</v>
      </c>
      <c r="AG147" t="s">
        <v>64</v>
      </c>
      <c r="AH147">
        <v>14</v>
      </c>
      <c r="AI147">
        <v>1</v>
      </c>
      <c r="AJ147">
        <v>1</v>
      </c>
      <c r="AK147">
        <v>-1</v>
      </c>
      <c r="AL147">
        <v>1</v>
      </c>
      <c r="AM147">
        <v>-1</v>
      </c>
      <c r="AN147">
        <v>1</v>
      </c>
      <c r="AO147">
        <v>-1</v>
      </c>
      <c r="AP147">
        <v>1</v>
      </c>
      <c r="AQ147">
        <v>-1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1</v>
      </c>
      <c r="AX147">
        <v>1</v>
      </c>
      <c r="AY147">
        <v>-1</v>
      </c>
      <c r="AZ147">
        <v>1</v>
      </c>
      <c r="BA147">
        <v>1</v>
      </c>
      <c r="BB147">
        <v>1</v>
      </c>
      <c r="BC147">
        <v>1</v>
      </c>
      <c r="BD147" t="s">
        <v>38</v>
      </c>
      <c r="BE147" t="s">
        <v>38</v>
      </c>
      <c r="BF147" t="s">
        <v>38</v>
      </c>
      <c r="BG147" t="s">
        <v>61</v>
      </c>
      <c r="BH147">
        <f>IF(H147=AI147,1,0)</f>
        <v>1</v>
      </c>
      <c r="BI147">
        <f>IF(I147=AJ147,1,0)</f>
        <v>0</v>
      </c>
      <c r="BJ147">
        <f>IF(J147=AK147,1,0)</f>
        <v>1</v>
      </c>
      <c r="BK147">
        <f>IF(K147=AL147,1,0)</f>
        <v>1</v>
      </c>
      <c r="BL147">
        <f>IF(L147=AM147,1,0)</f>
        <v>1</v>
      </c>
      <c r="BM147">
        <f>IF(M147=AN147,1,0)</f>
        <v>1</v>
      </c>
      <c r="BN147">
        <f>IF(N147=AO147,1,0)</f>
        <v>0</v>
      </c>
      <c r="BO147">
        <f>IF(O147=AP147,1,0)</f>
        <v>1</v>
      </c>
      <c r="BP147">
        <f>IF(P147=AQ147,1,0)</f>
        <v>0</v>
      </c>
      <c r="BQ147">
        <f>IF(Q147=AR147,1,0)</f>
        <v>1</v>
      </c>
      <c r="BR147">
        <f>IF(R147=AS147,1,0)</f>
        <v>0</v>
      </c>
      <c r="BS147">
        <f>IF(S147=AT147,1,0)</f>
        <v>1</v>
      </c>
      <c r="BT147">
        <f>IF(T147=AU147,1,0)</f>
        <v>1</v>
      </c>
      <c r="BU147">
        <f>IF(U147=AV147,1,0)</f>
        <v>1</v>
      </c>
      <c r="BV147">
        <f>IF(V147=AW147,1,0)</f>
        <v>1</v>
      </c>
      <c r="BW147">
        <f>IF(W147=AX147,1,0)</f>
        <v>1</v>
      </c>
      <c r="BX147">
        <f>IF(X147=AY147,1,0)</f>
        <v>1</v>
      </c>
      <c r="BY147">
        <f>IF(Y147=AZ147,1,0)</f>
        <v>1</v>
      </c>
      <c r="BZ147">
        <f>IF(Z147=BA147,1,0)</f>
        <v>1</v>
      </c>
      <c r="CA147">
        <f>IF(AA147=BB147,1,0)</f>
        <v>1</v>
      </c>
      <c r="CB147">
        <f>IF(AB147=BC147,1,0)</f>
        <v>1</v>
      </c>
      <c r="CC147">
        <f t="shared" si="4"/>
        <v>17</v>
      </c>
    </row>
    <row r="148" spans="1:81" ht="12.75">
      <c r="A148" t="s">
        <v>97</v>
      </c>
      <c r="B148" s="1">
        <v>38309</v>
      </c>
      <c r="C148" s="2">
        <v>0.3707638888888889</v>
      </c>
      <c r="D148" t="s">
        <v>65</v>
      </c>
      <c r="E148">
        <v>18</v>
      </c>
      <c r="F148" t="s">
        <v>64</v>
      </c>
      <c r="G148">
        <v>12</v>
      </c>
      <c r="H148">
        <v>-1</v>
      </c>
      <c r="I148">
        <v>-1</v>
      </c>
      <c r="J148">
        <v>-1</v>
      </c>
      <c r="K148">
        <v>1</v>
      </c>
      <c r="L148">
        <v>-1</v>
      </c>
      <c r="M148">
        <v>-1</v>
      </c>
      <c r="N148">
        <v>-1</v>
      </c>
      <c r="O148">
        <v>-1</v>
      </c>
      <c r="P148">
        <v>-1</v>
      </c>
      <c r="Q148">
        <v>-1</v>
      </c>
      <c r="R148">
        <v>-1</v>
      </c>
      <c r="S148">
        <v>-1</v>
      </c>
      <c r="T148">
        <v>1</v>
      </c>
      <c r="U148">
        <v>-1</v>
      </c>
      <c r="V148">
        <v>-1</v>
      </c>
      <c r="W148">
        <v>-1</v>
      </c>
      <c r="X148">
        <v>-1</v>
      </c>
      <c r="Y148">
        <v>-1</v>
      </c>
      <c r="Z148">
        <v>-1</v>
      </c>
      <c r="AA148">
        <v>-1</v>
      </c>
      <c r="AB148">
        <v>-1</v>
      </c>
      <c r="AC148" s="1">
        <v>38309</v>
      </c>
      <c r="AD148" s="2">
        <v>0.3809606481481482</v>
      </c>
      <c r="AE148" t="s">
        <v>65</v>
      </c>
      <c r="AF148">
        <v>18</v>
      </c>
      <c r="AG148" t="s">
        <v>64</v>
      </c>
      <c r="AH148">
        <v>12</v>
      </c>
      <c r="AI148">
        <v>-1</v>
      </c>
      <c r="AJ148">
        <v>-1</v>
      </c>
      <c r="AK148">
        <v>-1</v>
      </c>
      <c r="AL148">
        <v>1</v>
      </c>
      <c r="AM148">
        <v>-1</v>
      </c>
      <c r="AN148">
        <v>-1</v>
      </c>
      <c r="AO148">
        <v>1</v>
      </c>
      <c r="AP148">
        <v>-1</v>
      </c>
      <c r="AQ148">
        <v>-1</v>
      </c>
      <c r="AR148">
        <v>-1</v>
      </c>
      <c r="AS148">
        <v>-1</v>
      </c>
      <c r="AT148">
        <v>-1</v>
      </c>
      <c r="AU148">
        <v>1</v>
      </c>
      <c r="AV148">
        <v>-1</v>
      </c>
      <c r="AW148">
        <v>1</v>
      </c>
      <c r="AX148">
        <v>1</v>
      </c>
      <c r="AY148">
        <v>-1</v>
      </c>
      <c r="AZ148">
        <v>-1</v>
      </c>
      <c r="BA148">
        <v>-1</v>
      </c>
      <c r="BB148">
        <v>-1</v>
      </c>
      <c r="BC148">
        <v>-1</v>
      </c>
      <c r="BD148" t="s">
        <v>38</v>
      </c>
      <c r="BE148" t="s">
        <v>38</v>
      </c>
      <c r="BF148" t="s">
        <v>38</v>
      </c>
      <c r="BG148" t="s">
        <v>63</v>
      </c>
      <c r="BH148">
        <f>IF(H148=AI148,1,0)</f>
        <v>1</v>
      </c>
      <c r="BI148">
        <f>IF(I148=AJ148,1,0)</f>
        <v>1</v>
      </c>
      <c r="BJ148">
        <f>IF(J148=AK148,1,0)</f>
        <v>1</v>
      </c>
      <c r="BK148">
        <f>IF(K148=AL148,1,0)</f>
        <v>1</v>
      </c>
      <c r="BL148">
        <f>IF(L148=AM148,1,0)</f>
        <v>1</v>
      </c>
      <c r="BM148">
        <f>IF(M148=AN148,1,0)</f>
        <v>1</v>
      </c>
      <c r="BN148">
        <f>IF(N148=AO148,1,0)</f>
        <v>0</v>
      </c>
      <c r="BO148">
        <f>IF(O148=AP148,1,0)</f>
        <v>1</v>
      </c>
      <c r="BP148">
        <f>IF(P148=AQ148,1,0)</f>
        <v>1</v>
      </c>
      <c r="BQ148">
        <f>IF(Q148=AR148,1,0)</f>
        <v>1</v>
      </c>
      <c r="BR148">
        <f>IF(R148=AS148,1,0)</f>
        <v>1</v>
      </c>
      <c r="BS148">
        <f>IF(S148=AT148,1,0)</f>
        <v>1</v>
      </c>
      <c r="BT148">
        <f>IF(T148=AU148,1,0)</f>
        <v>1</v>
      </c>
      <c r="BU148">
        <f>IF(U148=AV148,1,0)</f>
        <v>1</v>
      </c>
      <c r="BV148">
        <f>IF(V148=AW148,1,0)</f>
        <v>0</v>
      </c>
      <c r="BW148">
        <f>IF(W148=AX148,1,0)</f>
        <v>0</v>
      </c>
      <c r="BX148">
        <f>IF(X148=AY148,1,0)</f>
        <v>1</v>
      </c>
      <c r="BY148">
        <f>IF(Y148=AZ148,1,0)</f>
        <v>1</v>
      </c>
      <c r="BZ148">
        <f>IF(Z148=BA148,1,0)</f>
        <v>1</v>
      </c>
      <c r="CA148">
        <f>IF(AA148=BB148,1,0)</f>
        <v>1</v>
      </c>
      <c r="CB148">
        <f>IF(AB148=BC148,1,0)</f>
        <v>1</v>
      </c>
      <c r="CC148">
        <f t="shared" si="4"/>
        <v>18</v>
      </c>
    </row>
    <row r="149" spans="1:81" ht="12.75">
      <c r="A149" t="s">
        <v>97</v>
      </c>
      <c r="B149" s="1">
        <v>38309</v>
      </c>
      <c r="C149" s="2">
        <v>0.6672685185185184</v>
      </c>
      <c r="D149" t="s">
        <v>65</v>
      </c>
      <c r="E149">
        <v>21</v>
      </c>
      <c r="F149" t="s">
        <v>64</v>
      </c>
      <c r="G149">
        <v>14</v>
      </c>
      <c r="H149">
        <v>1</v>
      </c>
      <c r="I149">
        <v>-1</v>
      </c>
      <c r="J149">
        <v>-1</v>
      </c>
      <c r="K149">
        <v>1</v>
      </c>
      <c r="L149">
        <v>1</v>
      </c>
      <c r="M149">
        <v>-1</v>
      </c>
      <c r="N149">
        <v>1</v>
      </c>
      <c r="O149">
        <v>1</v>
      </c>
      <c r="P149">
        <v>1</v>
      </c>
      <c r="Q149">
        <v>-1</v>
      </c>
      <c r="R149">
        <v>-1</v>
      </c>
      <c r="S149">
        <v>-1</v>
      </c>
      <c r="T149">
        <v>-1</v>
      </c>
      <c r="U149">
        <v>1</v>
      </c>
      <c r="V149">
        <v>-1</v>
      </c>
      <c r="W149">
        <v>1</v>
      </c>
      <c r="X149">
        <v>1</v>
      </c>
      <c r="Y149">
        <v>1</v>
      </c>
      <c r="Z149">
        <v>-1</v>
      </c>
      <c r="AA149">
        <v>1</v>
      </c>
      <c r="AB149">
        <v>1</v>
      </c>
      <c r="AC149" s="1">
        <v>38309</v>
      </c>
      <c r="AD149" s="2">
        <v>0.6879050925925926</v>
      </c>
      <c r="AE149" t="s">
        <v>65</v>
      </c>
      <c r="AF149">
        <v>21</v>
      </c>
      <c r="AG149" t="s">
        <v>64</v>
      </c>
      <c r="AH149">
        <v>14</v>
      </c>
      <c r="AI149">
        <v>1</v>
      </c>
      <c r="AJ149">
        <v>-1</v>
      </c>
      <c r="AK149" s="3">
        <v>1</v>
      </c>
      <c r="AL149">
        <v>1</v>
      </c>
      <c r="AM149">
        <v>-1</v>
      </c>
      <c r="AN149">
        <v>1</v>
      </c>
      <c r="AO149">
        <v>1</v>
      </c>
      <c r="AP149">
        <v>1</v>
      </c>
      <c r="AQ149">
        <v>-1</v>
      </c>
      <c r="AR149">
        <v>1</v>
      </c>
      <c r="AS149">
        <v>-1</v>
      </c>
      <c r="AT149">
        <v>-1</v>
      </c>
      <c r="AU149">
        <v>-1</v>
      </c>
      <c r="AV149">
        <v>1</v>
      </c>
      <c r="AW149">
        <v>-1</v>
      </c>
      <c r="AX149">
        <v>-1</v>
      </c>
      <c r="AY149">
        <v>1</v>
      </c>
      <c r="AZ149">
        <v>1</v>
      </c>
      <c r="BA149">
        <v>-1</v>
      </c>
      <c r="BB149">
        <v>-1</v>
      </c>
      <c r="BC149">
        <v>1</v>
      </c>
      <c r="BD149" t="s">
        <v>38</v>
      </c>
      <c r="BE149" t="s">
        <v>38</v>
      </c>
      <c r="BF149" t="s">
        <v>38</v>
      </c>
      <c r="BG149" t="s">
        <v>61</v>
      </c>
      <c r="BH149">
        <f>IF(H149=AI149,1,0)</f>
        <v>1</v>
      </c>
      <c r="BI149">
        <f>IF(I149=AJ149,1,0)</f>
        <v>1</v>
      </c>
      <c r="BJ149">
        <f>IF(J149=AK149,1,0)</f>
        <v>0</v>
      </c>
      <c r="BK149">
        <f>IF(K149=AL149,1,0)</f>
        <v>1</v>
      </c>
      <c r="BL149">
        <f>IF(L149=AM149,1,0)</f>
        <v>0</v>
      </c>
      <c r="BM149">
        <f>IF(M149=AN149,1,0)</f>
        <v>0</v>
      </c>
      <c r="BN149">
        <f>IF(N149=AO149,1,0)</f>
        <v>1</v>
      </c>
      <c r="BO149">
        <f>IF(O149=AP149,1,0)</f>
        <v>1</v>
      </c>
      <c r="BP149">
        <f>IF(P149=AQ149,1,0)</f>
        <v>0</v>
      </c>
      <c r="BQ149">
        <f>IF(Q149=AR149,1,0)</f>
        <v>0</v>
      </c>
      <c r="BR149">
        <f>IF(R149=AS149,1,0)</f>
        <v>1</v>
      </c>
      <c r="BS149">
        <f>IF(S149=AT149,1,0)</f>
        <v>1</v>
      </c>
      <c r="BT149">
        <f>IF(T149=AU149,1,0)</f>
        <v>1</v>
      </c>
      <c r="BU149">
        <f>IF(U149=AV149,1,0)</f>
        <v>1</v>
      </c>
      <c r="BV149">
        <f>IF(V149=AW149,1,0)</f>
        <v>1</v>
      </c>
      <c r="BW149">
        <f>IF(W149=AX149,1,0)</f>
        <v>0</v>
      </c>
      <c r="BX149">
        <f>IF(X149=AY149,1,0)</f>
        <v>1</v>
      </c>
      <c r="BY149">
        <f>IF(Y149=AZ149,1,0)</f>
        <v>1</v>
      </c>
      <c r="BZ149">
        <f>IF(Z149=BA149,1,0)</f>
        <v>1</v>
      </c>
      <c r="CA149">
        <f>IF(AA149=BB149,1,0)</f>
        <v>0</v>
      </c>
      <c r="CB149">
        <f>IF(AB149=BC149,1,0)</f>
        <v>1</v>
      </c>
      <c r="CC149">
        <f t="shared" si="4"/>
        <v>14</v>
      </c>
    </row>
    <row r="150" spans="1:81" ht="12.75">
      <c r="A150" t="s">
        <v>97</v>
      </c>
      <c r="B150" s="1">
        <v>38308</v>
      </c>
      <c r="C150" s="2">
        <v>0.5322916666666667</v>
      </c>
      <c r="D150" t="s">
        <v>99</v>
      </c>
      <c r="E150">
        <v>18</v>
      </c>
      <c r="F150" t="s">
        <v>64</v>
      </c>
      <c r="G150">
        <v>12</v>
      </c>
      <c r="H150">
        <v>1</v>
      </c>
      <c r="I150">
        <v>1</v>
      </c>
      <c r="J150">
        <v>-1</v>
      </c>
      <c r="K150">
        <v>1</v>
      </c>
      <c r="L150">
        <v>1</v>
      </c>
      <c r="M150">
        <v>1</v>
      </c>
      <c r="N150">
        <v>-1</v>
      </c>
      <c r="O150">
        <v>1</v>
      </c>
      <c r="P150">
        <v>1</v>
      </c>
      <c r="Q150">
        <v>-1</v>
      </c>
      <c r="R150">
        <v>-1</v>
      </c>
      <c r="S150">
        <v>-1</v>
      </c>
      <c r="T150">
        <v>-1</v>
      </c>
      <c r="U150">
        <v>-1</v>
      </c>
      <c r="V150">
        <v>-1</v>
      </c>
      <c r="W150">
        <v>1</v>
      </c>
      <c r="X150">
        <v>-1</v>
      </c>
      <c r="Y150">
        <v>-1</v>
      </c>
      <c r="Z150">
        <v>1</v>
      </c>
      <c r="AA150">
        <v>1</v>
      </c>
      <c r="AB150">
        <v>-1</v>
      </c>
      <c r="AC150" s="1">
        <v>38308</v>
      </c>
      <c r="AD150" s="2">
        <v>0.5372685185185185</v>
      </c>
      <c r="AE150" t="s">
        <v>99</v>
      </c>
      <c r="AF150">
        <v>18</v>
      </c>
      <c r="AG150" t="s">
        <v>64</v>
      </c>
      <c r="AH150">
        <v>12</v>
      </c>
      <c r="AI150">
        <v>1</v>
      </c>
      <c r="AJ150">
        <v>-1</v>
      </c>
      <c r="AK150">
        <v>-1</v>
      </c>
      <c r="AL150">
        <v>1</v>
      </c>
      <c r="AM150">
        <v>-1</v>
      </c>
      <c r="AN150">
        <v>-1</v>
      </c>
      <c r="AO150">
        <v>-1</v>
      </c>
      <c r="AP150">
        <v>1</v>
      </c>
      <c r="AQ150">
        <v>-1</v>
      </c>
      <c r="AR150">
        <v>1</v>
      </c>
      <c r="AS150">
        <v>-1</v>
      </c>
      <c r="AT150">
        <v>-1</v>
      </c>
      <c r="AU150">
        <v>-1</v>
      </c>
      <c r="AV150">
        <v>1</v>
      </c>
      <c r="AW150">
        <v>1</v>
      </c>
      <c r="AX150">
        <v>-1</v>
      </c>
      <c r="AY150">
        <v>-1</v>
      </c>
      <c r="AZ150">
        <v>1</v>
      </c>
      <c r="BA150">
        <v>-1</v>
      </c>
      <c r="BB150">
        <v>1</v>
      </c>
      <c r="BC150">
        <v>-1</v>
      </c>
      <c r="BD150" t="s">
        <v>38</v>
      </c>
      <c r="BE150" t="s">
        <v>38</v>
      </c>
      <c r="BF150" t="s">
        <v>38</v>
      </c>
      <c r="BG150" t="s">
        <v>63</v>
      </c>
      <c r="BH150">
        <f>IF(H150=AI150,1,0)</f>
        <v>1</v>
      </c>
      <c r="BI150">
        <f>IF(I150=AJ150,1,0)</f>
        <v>0</v>
      </c>
      <c r="BJ150">
        <f>IF(J150=AK150,1,0)</f>
        <v>1</v>
      </c>
      <c r="BK150">
        <f>IF(K150=AL150,1,0)</f>
        <v>1</v>
      </c>
      <c r="BL150">
        <f>IF(L150=AM150,1,0)</f>
        <v>0</v>
      </c>
      <c r="BM150">
        <f>IF(M150=AN150,1,0)</f>
        <v>0</v>
      </c>
      <c r="BN150">
        <f>IF(N150=AO150,1,0)</f>
        <v>1</v>
      </c>
      <c r="BO150">
        <f>IF(O150=AP150,1,0)</f>
        <v>1</v>
      </c>
      <c r="BP150">
        <f>IF(P150=AQ150,1,0)</f>
        <v>0</v>
      </c>
      <c r="BQ150">
        <f>IF(Q150=AR150,1,0)</f>
        <v>0</v>
      </c>
      <c r="BR150">
        <f>IF(R150=AS150,1,0)</f>
        <v>1</v>
      </c>
      <c r="BS150">
        <f>IF(S150=AT150,1,0)</f>
        <v>1</v>
      </c>
      <c r="BT150">
        <f>IF(T150=AU150,1,0)</f>
        <v>1</v>
      </c>
      <c r="BU150">
        <f>IF(U150=AV150,1,0)</f>
        <v>0</v>
      </c>
      <c r="BV150">
        <f>IF(V150=AW150,1,0)</f>
        <v>0</v>
      </c>
      <c r="BW150">
        <f>IF(W150=AX150,1,0)</f>
        <v>0</v>
      </c>
      <c r="BX150">
        <f>IF(X150=AY150,1,0)</f>
        <v>1</v>
      </c>
      <c r="BY150">
        <f>IF(Y150=AZ150,1,0)</f>
        <v>0</v>
      </c>
      <c r="BZ150">
        <f>IF(Z150=BA150,1,0)</f>
        <v>0</v>
      </c>
      <c r="CA150">
        <f>IF(AA150=BB150,1,0)</f>
        <v>1</v>
      </c>
      <c r="CB150">
        <f>IF(AB150=BC150,1,0)</f>
        <v>1</v>
      </c>
      <c r="CC150">
        <f t="shared" si="4"/>
        <v>11</v>
      </c>
    </row>
    <row r="151" spans="1:81" ht="12.75">
      <c r="A151" t="s">
        <v>97</v>
      </c>
      <c r="B151" s="1">
        <v>38309</v>
      </c>
      <c r="C151" s="2">
        <v>0.6816666666666666</v>
      </c>
      <c r="D151" t="s">
        <v>99</v>
      </c>
      <c r="E151">
        <v>18</v>
      </c>
      <c r="F151" t="s">
        <v>64</v>
      </c>
      <c r="G151">
        <v>12</v>
      </c>
      <c r="H151">
        <v>-1</v>
      </c>
      <c r="I151">
        <v>-1</v>
      </c>
      <c r="J151">
        <v>-1</v>
      </c>
      <c r="K151">
        <v>1</v>
      </c>
      <c r="L151">
        <v>-1</v>
      </c>
      <c r="M151">
        <v>-1</v>
      </c>
      <c r="N151">
        <v>-1</v>
      </c>
      <c r="O151">
        <v>-1</v>
      </c>
      <c r="P151">
        <v>1</v>
      </c>
      <c r="Q151">
        <v>-1</v>
      </c>
      <c r="R151">
        <v>-1</v>
      </c>
      <c r="S151">
        <v>1</v>
      </c>
      <c r="T151">
        <v>1</v>
      </c>
      <c r="U151">
        <v>-1</v>
      </c>
      <c r="V151">
        <v>1</v>
      </c>
      <c r="W151">
        <v>-1</v>
      </c>
      <c r="X151">
        <v>-1</v>
      </c>
      <c r="Y151">
        <v>-1</v>
      </c>
      <c r="Z151">
        <v>1</v>
      </c>
      <c r="AA151">
        <v>-1</v>
      </c>
      <c r="AB151">
        <v>-1</v>
      </c>
      <c r="AC151" s="1">
        <v>38309</v>
      </c>
      <c r="AD151" s="2">
        <v>0.7086458333333333</v>
      </c>
      <c r="AE151" t="s">
        <v>99</v>
      </c>
      <c r="AF151">
        <v>18</v>
      </c>
      <c r="AG151" t="s">
        <v>64</v>
      </c>
      <c r="AH151">
        <v>12</v>
      </c>
      <c r="AI151">
        <v>1</v>
      </c>
      <c r="AJ151">
        <v>1</v>
      </c>
      <c r="AK151">
        <v>-1</v>
      </c>
      <c r="AL151">
        <v>1</v>
      </c>
      <c r="AM151">
        <v>-1</v>
      </c>
      <c r="AN151">
        <v>-1</v>
      </c>
      <c r="AO151">
        <v>1</v>
      </c>
      <c r="AP151">
        <v>1</v>
      </c>
      <c r="AQ151">
        <v>-1</v>
      </c>
      <c r="AR151">
        <v>-1</v>
      </c>
      <c r="AS151">
        <v>-1</v>
      </c>
      <c r="AT151">
        <v>-1</v>
      </c>
      <c r="AU151">
        <v>1</v>
      </c>
      <c r="AV151">
        <v>-1</v>
      </c>
      <c r="AW151">
        <v>1</v>
      </c>
      <c r="AX151">
        <v>-1</v>
      </c>
      <c r="AY151">
        <v>-1</v>
      </c>
      <c r="AZ151">
        <v>1</v>
      </c>
      <c r="BA151">
        <v>1</v>
      </c>
      <c r="BB151">
        <v>-1</v>
      </c>
      <c r="BC151">
        <v>1</v>
      </c>
      <c r="BD151" t="s">
        <v>38</v>
      </c>
      <c r="BE151" t="s">
        <v>38</v>
      </c>
      <c r="BF151" t="s">
        <v>38</v>
      </c>
      <c r="BG151" t="s">
        <v>61</v>
      </c>
      <c r="BH151">
        <f>IF(H151=AI151,1,0)</f>
        <v>0</v>
      </c>
      <c r="BI151">
        <f>IF(I151=AJ151,1,0)</f>
        <v>0</v>
      </c>
      <c r="BJ151">
        <f>IF(J151=AK151,1,0)</f>
        <v>1</v>
      </c>
      <c r="BK151">
        <f>IF(K151=AL151,1,0)</f>
        <v>1</v>
      </c>
      <c r="BL151">
        <f>IF(L151=AM151,1,0)</f>
        <v>1</v>
      </c>
      <c r="BM151">
        <f>IF(M151=AN151,1,0)</f>
        <v>1</v>
      </c>
      <c r="BN151">
        <f>IF(N151=AO151,1,0)</f>
        <v>0</v>
      </c>
      <c r="BO151">
        <f>IF(O151=AP151,1,0)</f>
        <v>0</v>
      </c>
      <c r="BP151">
        <f>IF(P151=AQ151,1,0)</f>
        <v>0</v>
      </c>
      <c r="BQ151">
        <f>IF(Q151=AR151,1,0)</f>
        <v>1</v>
      </c>
      <c r="BR151">
        <f>IF(R151=AS151,1,0)</f>
        <v>1</v>
      </c>
      <c r="BS151">
        <f>IF(S151=AT151,1,0)</f>
        <v>0</v>
      </c>
      <c r="BT151">
        <f>IF(T151=AU151,1,0)</f>
        <v>1</v>
      </c>
      <c r="BU151">
        <f>IF(U151=AV151,1,0)</f>
        <v>1</v>
      </c>
      <c r="BV151">
        <f>IF(V151=AW151,1,0)</f>
        <v>1</v>
      </c>
      <c r="BW151">
        <f>IF(W151=AX151,1,0)</f>
        <v>1</v>
      </c>
      <c r="BX151">
        <f>IF(X151=AY151,1,0)</f>
        <v>1</v>
      </c>
      <c r="BY151">
        <f>IF(Y151=AZ151,1,0)</f>
        <v>0</v>
      </c>
      <c r="BZ151">
        <f>IF(Z151=BA151,1,0)</f>
        <v>1</v>
      </c>
      <c r="CA151">
        <f>IF(AA151=BB151,1,0)</f>
        <v>1</v>
      </c>
      <c r="CB151">
        <f>IF(AB151=BC151,1,0)</f>
        <v>0</v>
      </c>
      <c r="CC151">
        <f t="shared" si="4"/>
        <v>13</v>
      </c>
    </row>
    <row r="152" spans="1:81" ht="12.75">
      <c r="A152" t="s">
        <v>97</v>
      </c>
      <c r="B152" s="1">
        <v>38309</v>
      </c>
      <c r="C152" s="2">
        <v>0.6736342592592592</v>
      </c>
      <c r="D152" t="s">
        <v>65</v>
      </c>
      <c r="E152">
        <v>19</v>
      </c>
      <c r="F152" t="s">
        <v>66</v>
      </c>
      <c r="G152">
        <v>13</v>
      </c>
      <c r="H152">
        <v>1</v>
      </c>
      <c r="I152">
        <v>1</v>
      </c>
      <c r="J152">
        <v>-1</v>
      </c>
      <c r="K152">
        <v>1</v>
      </c>
      <c r="L152">
        <v>1</v>
      </c>
      <c r="M152">
        <v>1</v>
      </c>
      <c r="N152">
        <v>1</v>
      </c>
      <c r="O152">
        <v>1</v>
      </c>
      <c r="P152">
        <v>1</v>
      </c>
      <c r="Q152">
        <v>1</v>
      </c>
      <c r="R152">
        <v>-1</v>
      </c>
      <c r="S152">
        <v>1</v>
      </c>
      <c r="T152">
        <v>-1</v>
      </c>
      <c r="U152">
        <v>1</v>
      </c>
      <c r="V152">
        <v>1</v>
      </c>
      <c r="W152">
        <v>1</v>
      </c>
      <c r="X152">
        <v>1</v>
      </c>
      <c r="Y152">
        <v>1</v>
      </c>
      <c r="Z152">
        <v>-1</v>
      </c>
      <c r="AA152">
        <v>1</v>
      </c>
      <c r="AB152">
        <v>1</v>
      </c>
      <c r="AC152" s="1">
        <v>38309</v>
      </c>
      <c r="AD152" s="2">
        <v>0.688888888888889</v>
      </c>
      <c r="AE152" t="s">
        <v>65</v>
      </c>
      <c r="AF152">
        <v>19</v>
      </c>
      <c r="AG152" t="s">
        <v>66</v>
      </c>
      <c r="AH152">
        <v>13</v>
      </c>
      <c r="AI152">
        <v>1</v>
      </c>
      <c r="AJ152">
        <v>1</v>
      </c>
      <c r="AK152">
        <v>-1</v>
      </c>
      <c r="AL152">
        <v>1</v>
      </c>
      <c r="AM152">
        <v>1</v>
      </c>
      <c r="AN152">
        <v>1</v>
      </c>
      <c r="AO152">
        <v>-1</v>
      </c>
      <c r="AP152">
        <v>1</v>
      </c>
      <c r="AQ152">
        <v>1</v>
      </c>
      <c r="AR152">
        <v>1</v>
      </c>
      <c r="AS152">
        <v>1</v>
      </c>
      <c r="AT152">
        <v>1</v>
      </c>
      <c r="AU152">
        <v>-1</v>
      </c>
      <c r="AV152">
        <v>-1</v>
      </c>
      <c r="AW152">
        <v>1</v>
      </c>
      <c r="AX152">
        <v>1</v>
      </c>
      <c r="AY152">
        <v>-1</v>
      </c>
      <c r="AZ152">
        <v>1</v>
      </c>
      <c r="BA152">
        <v>-1</v>
      </c>
      <c r="BB152">
        <v>-1</v>
      </c>
      <c r="BC152">
        <v>1</v>
      </c>
      <c r="BD152" t="s">
        <v>38</v>
      </c>
      <c r="BE152" t="s">
        <v>38</v>
      </c>
      <c r="BF152" t="s">
        <v>38</v>
      </c>
      <c r="BG152" t="s">
        <v>61</v>
      </c>
      <c r="BH152">
        <f>IF(H152=AI152,1,0)</f>
        <v>1</v>
      </c>
      <c r="BI152">
        <f>IF(I152=AJ152,1,0)</f>
        <v>1</v>
      </c>
      <c r="BJ152">
        <f>IF(J152=AK152,1,0)</f>
        <v>1</v>
      </c>
      <c r="BK152">
        <f>IF(K152=AL152,1,0)</f>
        <v>1</v>
      </c>
      <c r="BL152">
        <f>IF(L152=AM152,1,0)</f>
        <v>1</v>
      </c>
      <c r="BM152">
        <f>IF(M152=AN152,1,0)</f>
        <v>1</v>
      </c>
      <c r="BN152">
        <f>IF(N152=AO152,1,0)</f>
        <v>0</v>
      </c>
      <c r="BO152">
        <f>IF(O152=AP152,1,0)</f>
        <v>1</v>
      </c>
      <c r="BP152">
        <f>IF(P152=AQ152,1,0)</f>
        <v>1</v>
      </c>
      <c r="BQ152">
        <f>IF(Q152=AR152,1,0)</f>
        <v>1</v>
      </c>
      <c r="BR152">
        <f>IF(R152=AS152,1,0)</f>
        <v>0</v>
      </c>
      <c r="BS152">
        <f>IF(S152=AT152,1,0)</f>
        <v>1</v>
      </c>
      <c r="BT152">
        <f>IF(T152=AU152,1,0)</f>
        <v>1</v>
      </c>
      <c r="BU152">
        <f>IF(U152=AV152,1,0)</f>
        <v>0</v>
      </c>
      <c r="BV152">
        <f>IF(V152=AW152,1,0)</f>
        <v>1</v>
      </c>
      <c r="BW152">
        <f>IF(W152=AX152,1,0)</f>
        <v>1</v>
      </c>
      <c r="BX152">
        <f>IF(X152=AY152,1,0)</f>
        <v>0</v>
      </c>
      <c r="BY152">
        <f>IF(Y152=AZ152,1,0)</f>
        <v>1</v>
      </c>
      <c r="BZ152">
        <f>IF(Z152=BA152,1,0)</f>
        <v>1</v>
      </c>
      <c r="CA152">
        <f>IF(AA152=BB152,1,0)</f>
        <v>0</v>
      </c>
      <c r="CB152">
        <f>IF(AB152=BC152,1,0)</f>
        <v>1</v>
      </c>
      <c r="CC152">
        <f t="shared" si="4"/>
        <v>16</v>
      </c>
    </row>
    <row r="153" spans="1:81" ht="12.75">
      <c r="A153" t="s">
        <v>97</v>
      </c>
      <c r="B153" s="1">
        <v>38309</v>
      </c>
      <c r="C153" s="2">
        <v>0.6721064814814816</v>
      </c>
      <c r="D153" t="s">
        <v>65</v>
      </c>
      <c r="E153">
        <v>18</v>
      </c>
      <c r="F153" t="s">
        <v>66</v>
      </c>
      <c r="G153">
        <v>12</v>
      </c>
      <c r="H153">
        <v>1</v>
      </c>
      <c r="I153">
        <v>-1</v>
      </c>
      <c r="J153">
        <v>-1</v>
      </c>
      <c r="K153">
        <v>1</v>
      </c>
      <c r="L153">
        <v>-1</v>
      </c>
      <c r="M153">
        <v>1</v>
      </c>
      <c r="N153">
        <v>1</v>
      </c>
      <c r="O153">
        <v>1</v>
      </c>
      <c r="P153">
        <v>-1</v>
      </c>
      <c r="Q153">
        <v>1</v>
      </c>
      <c r="R153">
        <v>-1</v>
      </c>
      <c r="S153">
        <v>1</v>
      </c>
      <c r="T153">
        <v>1</v>
      </c>
      <c r="U153">
        <v>1</v>
      </c>
      <c r="V153">
        <v>1</v>
      </c>
      <c r="W153">
        <v>-1</v>
      </c>
      <c r="X153">
        <v>1</v>
      </c>
      <c r="Y153">
        <v>1</v>
      </c>
      <c r="Z153">
        <v>1</v>
      </c>
      <c r="AA153">
        <v>-1</v>
      </c>
      <c r="AB153">
        <v>-1</v>
      </c>
      <c r="AC153" s="1">
        <v>38309</v>
      </c>
      <c r="AD153" s="2">
        <v>0.687662037037037</v>
      </c>
      <c r="AE153" t="s">
        <v>65</v>
      </c>
      <c r="AF153">
        <v>18</v>
      </c>
      <c r="AG153" t="s">
        <v>66</v>
      </c>
      <c r="AH153">
        <v>12</v>
      </c>
      <c r="AI153">
        <v>1</v>
      </c>
      <c r="AJ153">
        <v>1</v>
      </c>
      <c r="AK153">
        <v>-1</v>
      </c>
      <c r="AL153">
        <v>1</v>
      </c>
      <c r="AM153">
        <v>-1</v>
      </c>
      <c r="AN153">
        <v>-1</v>
      </c>
      <c r="AO153">
        <v>-1</v>
      </c>
      <c r="AP153">
        <v>1</v>
      </c>
      <c r="AQ153">
        <v>-1</v>
      </c>
      <c r="AR153">
        <v>-1</v>
      </c>
      <c r="AS153">
        <v>-1</v>
      </c>
      <c r="AT153">
        <v>1</v>
      </c>
      <c r="AU153">
        <v>1</v>
      </c>
      <c r="AV153">
        <v>-1</v>
      </c>
      <c r="AW153">
        <v>1</v>
      </c>
      <c r="AX153">
        <v>1</v>
      </c>
      <c r="AY153">
        <v>-1</v>
      </c>
      <c r="AZ153">
        <v>1</v>
      </c>
      <c r="BA153">
        <v>1</v>
      </c>
      <c r="BB153">
        <v>1</v>
      </c>
      <c r="BC153">
        <v>-1</v>
      </c>
      <c r="BD153" t="s">
        <v>38</v>
      </c>
      <c r="BE153" t="s">
        <v>38</v>
      </c>
      <c r="BF153" t="s">
        <v>38</v>
      </c>
      <c r="BG153" t="s">
        <v>61</v>
      </c>
      <c r="BH153">
        <f>IF(H153=AI153,1,0)</f>
        <v>1</v>
      </c>
      <c r="BI153">
        <f>IF(I153=AJ153,1,0)</f>
        <v>0</v>
      </c>
      <c r="BJ153">
        <f>IF(J153=AK153,1,0)</f>
        <v>1</v>
      </c>
      <c r="BK153">
        <f>IF(K153=AL153,1,0)</f>
        <v>1</v>
      </c>
      <c r="BL153">
        <f>IF(L153=AM153,1,0)</f>
        <v>1</v>
      </c>
      <c r="BM153">
        <f>IF(M153=AN153,1,0)</f>
        <v>0</v>
      </c>
      <c r="BN153">
        <f>IF(N153=AO153,1,0)</f>
        <v>0</v>
      </c>
      <c r="BO153">
        <f>IF(O153=AP153,1,0)</f>
        <v>1</v>
      </c>
      <c r="BP153">
        <f>IF(P153=AQ153,1,0)</f>
        <v>1</v>
      </c>
      <c r="BQ153">
        <f>IF(Q153=AR153,1,0)</f>
        <v>0</v>
      </c>
      <c r="BR153">
        <f>IF(R153=AS153,1,0)</f>
        <v>1</v>
      </c>
      <c r="BS153">
        <f>IF(S153=AT153,1,0)</f>
        <v>1</v>
      </c>
      <c r="BT153">
        <f>IF(T153=AU153,1,0)</f>
        <v>1</v>
      </c>
      <c r="BU153">
        <f>IF(U153=AV153,1,0)</f>
        <v>0</v>
      </c>
      <c r="BV153">
        <f>IF(V153=AW153,1,0)</f>
        <v>1</v>
      </c>
      <c r="BW153">
        <f>IF(W153=AX153,1,0)</f>
        <v>0</v>
      </c>
      <c r="BX153">
        <f>IF(X153=AY153,1,0)</f>
        <v>0</v>
      </c>
      <c r="BY153">
        <f>IF(Y153=AZ153,1,0)</f>
        <v>1</v>
      </c>
      <c r="BZ153">
        <f>IF(Z153=BA153,1,0)</f>
        <v>1</v>
      </c>
      <c r="CA153">
        <f>IF(AA153=BB153,1,0)</f>
        <v>0</v>
      </c>
      <c r="CB153">
        <f>IF(AB153=BC153,1,0)</f>
        <v>1</v>
      </c>
      <c r="CC153">
        <f t="shared" si="4"/>
        <v>13</v>
      </c>
    </row>
    <row r="154" spans="1:81" ht="12.75">
      <c r="A154" t="s">
        <v>97</v>
      </c>
      <c r="B154" s="1">
        <v>38309</v>
      </c>
      <c r="C154" s="2">
        <v>0.6613541666666667</v>
      </c>
      <c r="D154" t="s">
        <v>99</v>
      </c>
      <c r="E154">
        <v>20</v>
      </c>
      <c r="F154" t="s">
        <v>64</v>
      </c>
      <c r="G154">
        <v>12</v>
      </c>
      <c r="H154">
        <v>1</v>
      </c>
      <c r="I154">
        <v>1</v>
      </c>
      <c r="J154">
        <v>-1</v>
      </c>
      <c r="K154">
        <v>1</v>
      </c>
      <c r="L154">
        <v>-1</v>
      </c>
      <c r="M154">
        <v>1</v>
      </c>
      <c r="N154">
        <v>1</v>
      </c>
      <c r="O154">
        <v>1</v>
      </c>
      <c r="P154">
        <v>-1</v>
      </c>
      <c r="Q154">
        <v>1</v>
      </c>
      <c r="R154">
        <v>-1</v>
      </c>
      <c r="S154">
        <v>1</v>
      </c>
      <c r="T154">
        <v>-1</v>
      </c>
      <c r="U154">
        <v>-1</v>
      </c>
      <c r="V154">
        <v>1</v>
      </c>
      <c r="W154">
        <v>1</v>
      </c>
      <c r="X154">
        <v>1</v>
      </c>
      <c r="Y154">
        <v>-1</v>
      </c>
      <c r="Z154">
        <v>1</v>
      </c>
      <c r="AA154">
        <v>1</v>
      </c>
      <c r="AB154">
        <v>1</v>
      </c>
      <c r="AC154" s="1">
        <v>38309</v>
      </c>
      <c r="AD154" s="2">
        <v>0.6748842592592593</v>
      </c>
      <c r="AE154" t="s">
        <v>99</v>
      </c>
      <c r="AF154">
        <v>20</v>
      </c>
      <c r="AG154" t="s">
        <v>64</v>
      </c>
      <c r="AH154">
        <v>12</v>
      </c>
      <c r="AI154">
        <v>1</v>
      </c>
      <c r="AJ154">
        <v>1</v>
      </c>
      <c r="AK154">
        <v>-1</v>
      </c>
      <c r="AL154">
        <v>1</v>
      </c>
      <c r="AM154">
        <v>-1</v>
      </c>
      <c r="AN154">
        <v>1</v>
      </c>
      <c r="AO154">
        <v>-1</v>
      </c>
      <c r="AP154">
        <v>1</v>
      </c>
      <c r="AQ154">
        <v>-1</v>
      </c>
      <c r="AR154">
        <v>1</v>
      </c>
      <c r="AS154">
        <v>-1</v>
      </c>
      <c r="AT154">
        <v>1</v>
      </c>
      <c r="AU154">
        <v>1</v>
      </c>
      <c r="AV154">
        <v>-1</v>
      </c>
      <c r="AW154">
        <v>1</v>
      </c>
      <c r="AX154">
        <v>1</v>
      </c>
      <c r="AY154">
        <v>-1</v>
      </c>
      <c r="AZ154">
        <v>1</v>
      </c>
      <c r="BA154">
        <v>-1</v>
      </c>
      <c r="BB154">
        <v>1</v>
      </c>
      <c r="BC154">
        <v>1</v>
      </c>
      <c r="BD154" t="s">
        <v>38</v>
      </c>
      <c r="BE154" t="s">
        <v>38</v>
      </c>
      <c r="BF154" t="s">
        <v>38</v>
      </c>
      <c r="BG154" t="s">
        <v>61</v>
      </c>
      <c r="BH154">
        <f>IF(H154=AI154,1,0)</f>
        <v>1</v>
      </c>
      <c r="BI154">
        <f>IF(I154=AJ154,1,0)</f>
        <v>1</v>
      </c>
      <c r="BJ154">
        <f>IF(J154=AK154,1,0)</f>
        <v>1</v>
      </c>
      <c r="BK154">
        <f>IF(K154=AL154,1,0)</f>
        <v>1</v>
      </c>
      <c r="BL154">
        <f>IF(L154=AM154,1,0)</f>
        <v>1</v>
      </c>
      <c r="BM154">
        <f>IF(M154=AN154,1,0)</f>
        <v>1</v>
      </c>
      <c r="BN154">
        <f>IF(N154=AO154,1,0)</f>
        <v>0</v>
      </c>
      <c r="BO154">
        <f>IF(O154=AP154,1,0)</f>
        <v>1</v>
      </c>
      <c r="BP154">
        <f>IF(P154=AQ154,1,0)</f>
        <v>1</v>
      </c>
      <c r="BQ154">
        <f>IF(Q154=AR154,1,0)</f>
        <v>1</v>
      </c>
      <c r="BR154">
        <f>IF(R154=AS154,1,0)</f>
        <v>1</v>
      </c>
      <c r="BS154">
        <f>IF(S154=AT154,1,0)</f>
        <v>1</v>
      </c>
      <c r="BT154">
        <f>IF(T154=AU154,1,0)</f>
        <v>0</v>
      </c>
      <c r="BU154">
        <f>IF(U154=AV154,1,0)</f>
        <v>1</v>
      </c>
      <c r="BV154">
        <f>IF(V154=AW154,1,0)</f>
        <v>1</v>
      </c>
      <c r="BW154">
        <f>IF(W154=AX154,1,0)</f>
        <v>1</v>
      </c>
      <c r="BX154">
        <f>IF(X154=AY154,1,0)</f>
        <v>0</v>
      </c>
      <c r="BY154">
        <f>IF(Y154=AZ154,1,0)</f>
        <v>0</v>
      </c>
      <c r="BZ154">
        <f>IF(Z154=BA154,1,0)</f>
        <v>0</v>
      </c>
      <c r="CA154">
        <f>IF(AA154=BB154,1,0)</f>
        <v>1</v>
      </c>
      <c r="CB154">
        <f>IF(AB154=BC154,1,0)</f>
        <v>1</v>
      </c>
      <c r="CC154">
        <f t="shared" si="4"/>
        <v>16</v>
      </c>
    </row>
    <row r="155" spans="1:81" ht="12.75">
      <c r="A155" t="s">
        <v>97</v>
      </c>
      <c r="B155" s="1">
        <v>38309</v>
      </c>
      <c r="C155" s="2">
        <v>0.6585995370370371</v>
      </c>
      <c r="D155" t="s">
        <v>65</v>
      </c>
      <c r="E155">
        <v>18</v>
      </c>
      <c r="F155" t="s">
        <v>66</v>
      </c>
      <c r="G155">
        <v>12</v>
      </c>
      <c r="H155">
        <v>-1</v>
      </c>
      <c r="I155">
        <v>-1</v>
      </c>
      <c r="J155">
        <v>-1</v>
      </c>
      <c r="K155">
        <v>1</v>
      </c>
      <c r="L155">
        <v>-1</v>
      </c>
      <c r="M155">
        <v>-1</v>
      </c>
      <c r="N155">
        <v>-1</v>
      </c>
      <c r="O155">
        <v>1</v>
      </c>
      <c r="P155">
        <v>-1</v>
      </c>
      <c r="Q155">
        <v>-1</v>
      </c>
      <c r="R155">
        <v>-1</v>
      </c>
      <c r="S155">
        <v>1</v>
      </c>
      <c r="T155">
        <v>1</v>
      </c>
      <c r="U155">
        <v>-1</v>
      </c>
      <c r="V155">
        <v>1</v>
      </c>
      <c r="W155">
        <v>1</v>
      </c>
      <c r="X155">
        <v>1</v>
      </c>
      <c r="Y155">
        <v>1</v>
      </c>
      <c r="Z155">
        <v>1</v>
      </c>
      <c r="AA155">
        <v>1</v>
      </c>
      <c r="AB155">
        <v>1</v>
      </c>
      <c r="AC155" s="1">
        <v>38309</v>
      </c>
      <c r="AD155" s="2">
        <v>0.6735532407407407</v>
      </c>
      <c r="AE155" t="s">
        <v>65</v>
      </c>
      <c r="AF155">
        <v>18</v>
      </c>
      <c r="AG155" t="s">
        <v>66</v>
      </c>
      <c r="AH155">
        <v>13</v>
      </c>
      <c r="AI155">
        <v>-1</v>
      </c>
      <c r="AJ155">
        <v>-1</v>
      </c>
      <c r="AK155">
        <v>-1</v>
      </c>
      <c r="AL155">
        <v>1</v>
      </c>
      <c r="AM155">
        <v>1</v>
      </c>
      <c r="AN155">
        <v>1</v>
      </c>
      <c r="AO155">
        <v>-1</v>
      </c>
      <c r="AP155">
        <v>-1</v>
      </c>
      <c r="AQ155">
        <v>-1</v>
      </c>
      <c r="AR155">
        <v>-1</v>
      </c>
      <c r="AS155">
        <v>1</v>
      </c>
      <c r="AT155">
        <v>1</v>
      </c>
      <c r="AU155">
        <v>1</v>
      </c>
      <c r="AV155">
        <v>-1</v>
      </c>
      <c r="AW155">
        <v>1</v>
      </c>
      <c r="AX155">
        <v>1</v>
      </c>
      <c r="AY155">
        <v>1</v>
      </c>
      <c r="AZ155">
        <v>1</v>
      </c>
      <c r="BA155">
        <v>-1</v>
      </c>
      <c r="BB155">
        <v>1</v>
      </c>
      <c r="BC155">
        <v>1</v>
      </c>
      <c r="BD155" t="s">
        <v>38</v>
      </c>
      <c r="BE155" t="s">
        <v>38</v>
      </c>
      <c r="BF155" t="s">
        <v>38</v>
      </c>
      <c r="BG155" t="s">
        <v>61</v>
      </c>
      <c r="BH155">
        <f>IF(H155=AI155,1,0)</f>
        <v>1</v>
      </c>
      <c r="BI155">
        <f>IF(I155=AJ155,1,0)</f>
        <v>1</v>
      </c>
      <c r="BJ155">
        <f>IF(J155=AK155,1,0)</f>
        <v>1</v>
      </c>
      <c r="BK155">
        <f>IF(K155=AL155,1,0)</f>
        <v>1</v>
      </c>
      <c r="BL155">
        <f>IF(L155=AM155,1,0)</f>
        <v>0</v>
      </c>
      <c r="BM155">
        <f>IF(M155=AN155,1,0)</f>
        <v>0</v>
      </c>
      <c r="BN155">
        <f>IF(N155=AO155,1,0)</f>
        <v>1</v>
      </c>
      <c r="BO155">
        <f>IF(O155=AP155,1,0)</f>
        <v>0</v>
      </c>
      <c r="BP155">
        <f>IF(P155=AQ155,1,0)</f>
        <v>1</v>
      </c>
      <c r="BQ155">
        <f>IF(Q155=AR155,1,0)</f>
        <v>1</v>
      </c>
      <c r="BR155">
        <f>IF(R155=AS155,1,0)</f>
        <v>0</v>
      </c>
      <c r="BS155">
        <f>IF(S155=AT155,1,0)</f>
        <v>1</v>
      </c>
      <c r="BT155">
        <f>IF(T155=AU155,1,0)</f>
        <v>1</v>
      </c>
      <c r="BU155">
        <f>IF(U155=AV155,1,0)</f>
        <v>1</v>
      </c>
      <c r="BV155">
        <f>IF(V155=AW155,1,0)</f>
        <v>1</v>
      </c>
      <c r="BW155">
        <f>IF(W155=AX155,1,0)</f>
        <v>1</v>
      </c>
      <c r="BX155">
        <f>IF(X155=AY155,1,0)</f>
        <v>1</v>
      </c>
      <c r="BY155">
        <f>IF(Y155=AZ155,1,0)</f>
        <v>1</v>
      </c>
      <c r="BZ155">
        <f>IF(Z155=BA155,1,0)</f>
        <v>0</v>
      </c>
      <c r="CA155">
        <f>IF(AA155=BB155,1,0)</f>
        <v>1</v>
      </c>
      <c r="CB155">
        <f>IF(AB155=BC155,1,0)</f>
        <v>1</v>
      </c>
      <c r="CC155">
        <f t="shared" si="4"/>
        <v>16</v>
      </c>
    </row>
    <row r="156" spans="1:81" ht="12.75">
      <c r="A156" t="s">
        <v>97</v>
      </c>
      <c r="B156" s="1">
        <v>38310</v>
      </c>
      <c r="C156" s="2">
        <v>0.6028472222222222</v>
      </c>
      <c r="D156" t="s">
        <v>99</v>
      </c>
      <c r="E156">
        <v>18</v>
      </c>
      <c r="F156" t="s">
        <v>66</v>
      </c>
      <c r="G156">
        <v>12</v>
      </c>
      <c r="H156">
        <v>-1</v>
      </c>
      <c r="I156">
        <v>-1</v>
      </c>
      <c r="J156">
        <v>-1</v>
      </c>
      <c r="K156" s="3">
        <v>-1</v>
      </c>
      <c r="L156">
        <v>1</v>
      </c>
      <c r="M156">
        <v>1</v>
      </c>
      <c r="N156">
        <v>1</v>
      </c>
      <c r="O156">
        <v>-1</v>
      </c>
      <c r="P156">
        <v>1</v>
      </c>
      <c r="Q156">
        <v>-1</v>
      </c>
      <c r="R156">
        <v>-1</v>
      </c>
      <c r="S156">
        <v>-1</v>
      </c>
      <c r="T156">
        <v>1</v>
      </c>
      <c r="U156">
        <v>-1</v>
      </c>
      <c r="V156">
        <v>1</v>
      </c>
      <c r="W156">
        <v>1</v>
      </c>
      <c r="X156">
        <v>-1</v>
      </c>
      <c r="Y156">
        <v>-1</v>
      </c>
      <c r="Z156">
        <v>-1</v>
      </c>
      <c r="AA156">
        <v>1</v>
      </c>
      <c r="AB156">
        <v>-1</v>
      </c>
      <c r="AC156" s="1">
        <v>38310</v>
      </c>
      <c r="AD156" s="2">
        <v>0.6199189814814815</v>
      </c>
      <c r="AE156" t="s">
        <v>99</v>
      </c>
      <c r="AF156">
        <v>18</v>
      </c>
      <c r="AG156" t="s">
        <v>66</v>
      </c>
      <c r="AH156">
        <v>12</v>
      </c>
      <c r="AI156">
        <v>-1</v>
      </c>
      <c r="AJ156">
        <v>-1</v>
      </c>
      <c r="AK156">
        <v>-1</v>
      </c>
      <c r="AL156">
        <v>1</v>
      </c>
      <c r="AM156">
        <v>-1</v>
      </c>
      <c r="AN156">
        <v>-1</v>
      </c>
      <c r="AO156">
        <v>-1</v>
      </c>
      <c r="AP156">
        <v>-1</v>
      </c>
      <c r="AQ156">
        <v>1</v>
      </c>
      <c r="AR156">
        <v>-1</v>
      </c>
      <c r="AS156">
        <v>-1</v>
      </c>
      <c r="AT156">
        <v>-1</v>
      </c>
      <c r="AU156">
        <v>-1</v>
      </c>
      <c r="AV156">
        <v>-1</v>
      </c>
      <c r="AW156">
        <v>-1</v>
      </c>
      <c r="AX156">
        <v>-1</v>
      </c>
      <c r="AY156">
        <v>-1</v>
      </c>
      <c r="AZ156">
        <v>-1</v>
      </c>
      <c r="BA156">
        <v>-1</v>
      </c>
      <c r="BB156">
        <v>-1</v>
      </c>
      <c r="BC156">
        <v>-1</v>
      </c>
      <c r="BD156" t="s">
        <v>38</v>
      </c>
      <c r="BE156" t="s">
        <v>38</v>
      </c>
      <c r="BF156" t="s">
        <v>38</v>
      </c>
      <c r="BG156" t="s">
        <v>61</v>
      </c>
      <c r="BH156">
        <f>IF(H156=AI156,1,0)</f>
        <v>1</v>
      </c>
      <c r="BI156">
        <f>IF(I156=AJ156,1,0)</f>
        <v>1</v>
      </c>
      <c r="BJ156">
        <f>IF(J156=AK156,1,0)</f>
        <v>1</v>
      </c>
      <c r="BK156">
        <f>IF(K156=AL156,1,0)</f>
        <v>0</v>
      </c>
      <c r="BL156">
        <f>IF(L156=AM156,1,0)</f>
        <v>0</v>
      </c>
      <c r="BM156">
        <f>IF(M156=AN156,1,0)</f>
        <v>0</v>
      </c>
      <c r="BN156">
        <f>IF(N156=AO156,1,0)</f>
        <v>0</v>
      </c>
      <c r="BO156">
        <f>IF(O156=AP156,1,0)</f>
        <v>1</v>
      </c>
      <c r="BP156">
        <f>IF(P156=AQ156,1,0)</f>
        <v>1</v>
      </c>
      <c r="BQ156">
        <f>IF(Q156=AR156,1,0)</f>
        <v>1</v>
      </c>
      <c r="BR156">
        <f>IF(R156=AS156,1,0)</f>
        <v>1</v>
      </c>
      <c r="BS156">
        <f>IF(S156=AT156,1,0)</f>
        <v>1</v>
      </c>
      <c r="BT156">
        <f>IF(T156=AU156,1,0)</f>
        <v>0</v>
      </c>
      <c r="BU156">
        <f>IF(U156=AV156,1,0)</f>
        <v>1</v>
      </c>
      <c r="BV156">
        <f>IF(V156=AW156,1,0)</f>
        <v>0</v>
      </c>
      <c r="BW156">
        <f>IF(W156=AX156,1,0)</f>
        <v>0</v>
      </c>
      <c r="BX156">
        <f>IF(X156=AY156,1,0)</f>
        <v>1</v>
      </c>
      <c r="BY156">
        <f>IF(Y156=AZ156,1,0)</f>
        <v>1</v>
      </c>
      <c r="BZ156">
        <f>IF(Z156=BA156,1,0)</f>
        <v>1</v>
      </c>
      <c r="CA156">
        <f>IF(AA156=BB156,1,0)</f>
        <v>0</v>
      </c>
      <c r="CB156">
        <f>IF(AB156=BC156,1,0)</f>
        <v>1</v>
      </c>
      <c r="CC156">
        <f t="shared" si="4"/>
        <v>13</v>
      </c>
    </row>
    <row r="157" spans="1:81" ht="12.75">
      <c r="A157" t="s">
        <v>97</v>
      </c>
      <c r="B157" s="1">
        <v>38309</v>
      </c>
      <c r="C157" s="2">
        <v>0.6678356481481482</v>
      </c>
      <c r="D157" t="s">
        <v>65</v>
      </c>
      <c r="E157">
        <v>19</v>
      </c>
      <c r="F157" t="s">
        <v>66</v>
      </c>
      <c r="G157">
        <v>15</v>
      </c>
      <c r="H157">
        <v>1</v>
      </c>
      <c r="I157">
        <v>1</v>
      </c>
      <c r="J157">
        <v>-1</v>
      </c>
      <c r="K157">
        <v>1</v>
      </c>
      <c r="L157">
        <v>1</v>
      </c>
      <c r="M157">
        <v>1</v>
      </c>
      <c r="N157">
        <v>-1</v>
      </c>
      <c r="O157">
        <v>1</v>
      </c>
      <c r="P157">
        <v>1</v>
      </c>
      <c r="Q157">
        <v>1</v>
      </c>
      <c r="R157">
        <v>-1</v>
      </c>
      <c r="S157">
        <v>1</v>
      </c>
      <c r="T157">
        <v>-1</v>
      </c>
      <c r="U157">
        <v>1</v>
      </c>
      <c r="V157">
        <v>1</v>
      </c>
      <c r="W157">
        <v>1</v>
      </c>
      <c r="X157">
        <v>1</v>
      </c>
      <c r="Y157">
        <v>1</v>
      </c>
      <c r="Z157">
        <v>1</v>
      </c>
      <c r="AA157">
        <v>1</v>
      </c>
      <c r="AB157">
        <v>1</v>
      </c>
      <c r="AC157" s="1">
        <v>38309</v>
      </c>
      <c r="AD157" s="2">
        <v>0.6798148148148148</v>
      </c>
      <c r="AE157" t="s">
        <v>65</v>
      </c>
      <c r="AF157">
        <v>19</v>
      </c>
      <c r="AG157" t="s">
        <v>66</v>
      </c>
      <c r="AH157">
        <v>15</v>
      </c>
      <c r="AI157">
        <v>1</v>
      </c>
      <c r="AJ157">
        <v>1</v>
      </c>
      <c r="AK157">
        <v>-1</v>
      </c>
      <c r="AL157">
        <v>1</v>
      </c>
      <c r="AM157">
        <v>-1</v>
      </c>
      <c r="AN157">
        <v>1</v>
      </c>
      <c r="AO157">
        <v>-1</v>
      </c>
      <c r="AP157">
        <v>1</v>
      </c>
      <c r="AQ157">
        <v>1</v>
      </c>
      <c r="AR157">
        <v>1</v>
      </c>
      <c r="AS157">
        <v>1</v>
      </c>
      <c r="AT157">
        <v>1</v>
      </c>
      <c r="AU157">
        <v>1</v>
      </c>
      <c r="AV157">
        <v>1</v>
      </c>
      <c r="AW157">
        <v>1</v>
      </c>
      <c r="AX157">
        <v>1</v>
      </c>
      <c r="AY157">
        <v>1</v>
      </c>
      <c r="AZ157">
        <v>1</v>
      </c>
      <c r="BA157">
        <v>-1</v>
      </c>
      <c r="BB157">
        <v>1</v>
      </c>
      <c r="BC157">
        <v>1</v>
      </c>
      <c r="BD157" t="s">
        <v>38</v>
      </c>
      <c r="BE157" t="s">
        <v>38</v>
      </c>
      <c r="BF157" t="s">
        <v>38</v>
      </c>
      <c r="BG157" t="s">
        <v>61</v>
      </c>
      <c r="BH157">
        <f>IF(H157=AI157,1,0)</f>
        <v>1</v>
      </c>
      <c r="BI157">
        <f>IF(I157=AJ157,1,0)</f>
        <v>1</v>
      </c>
      <c r="BJ157">
        <f>IF(J157=AK157,1,0)</f>
        <v>1</v>
      </c>
      <c r="BK157">
        <f>IF(K157=AL157,1,0)</f>
        <v>1</v>
      </c>
      <c r="BL157">
        <f>IF(L157=AM157,1,0)</f>
        <v>0</v>
      </c>
      <c r="BM157">
        <f>IF(M157=AN157,1,0)</f>
        <v>1</v>
      </c>
      <c r="BN157">
        <f>IF(N157=AO157,1,0)</f>
        <v>1</v>
      </c>
      <c r="BO157">
        <f>IF(O157=AP157,1,0)</f>
        <v>1</v>
      </c>
      <c r="BP157">
        <f>IF(P157=AQ157,1,0)</f>
        <v>1</v>
      </c>
      <c r="BQ157">
        <f>IF(Q157=AR157,1,0)</f>
        <v>1</v>
      </c>
      <c r="BR157">
        <f>IF(R157=AS157,1,0)</f>
        <v>0</v>
      </c>
      <c r="BS157">
        <f>IF(S157=AT157,1,0)</f>
        <v>1</v>
      </c>
      <c r="BT157">
        <f>IF(T157=AU157,1,0)</f>
        <v>0</v>
      </c>
      <c r="BU157">
        <f>IF(U157=AV157,1,0)</f>
        <v>1</v>
      </c>
      <c r="BV157">
        <f>IF(V157=AW157,1,0)</f>
        <v>1</v>
      </c>
      <c r="BW157">
        <f>IF(W157=AX157,1,0)</f>
        <v>1</v>
      </c>
      <c r="BX157">
        <f>IF(X157=AY157,1,0)</f>
        <v>1</v>
      </c>
      <c r="BY157">
        <f>IF(Y157=AZ157,1,0)</f>
        <v>1</v>
      </c>
      <c r="BZ157">
        <f>IF(Z157=BA157,1,0)</f>
        <v>0</v>
      </c>
      <c r="CA157">
        <f>IF(AA157=BB157,1,0)</f>
        <v>1</v>
      </c>
      <c r="CB157">
        <f>IF(AB157=BC157,1,0)</f>
        <v>1</v>
      </c>
      <c r="CC157">
        <f t="shared" si="4"/>
        <v>17</v>
      </c>
    </row>
    <row r="158" spans="1:81" ht="12.75">
      <c r="A158" t="s">
        <v>97</v>
      </c>
      <c r="B158" s="1">
        <v>38309</v>
      </c>
      <c r="C158" s="2">
        <v>0.4752893518518519</v>
      </c>
      <c r="D158" t="s">
        <v>65</v>
      </c>
      <c r="E158">
        <v>18</v>
      </c>
      <c r="F158" t="s">
        <v>64</v>
      </c>
      <c r="G158">
        <v>13</v>
      </c>
      <c r="H158">
        <v>1</v>
      </c>
      <c r="I158">
        <v>1</v>
      </c>
      <c r="J158">
        <v>-1</v>
      </c>
      <c r="K158">
        <v>1</v>
      </c>
      <c r="L158">
        <v>1</v>
      </c>
      <c r="M158">
        <v>-1</v>
      </c>
      <c r="N158">
        <v>-1</v>
      </c>
      <c r="O158">
        <v>1</v>
      </c>
      <c r="P158">
        <v>1</v>
      </c>
      <c r="Q158">
        <v>-1</v>
      </c>
      <c r="R158">
        <v>-1</v>
      </c>
      <c r="S158">
        <v>1</v>
      </c>
      <c r="T158">
        <v>1</v>
      </c>
      <c r="U158">
        <v>1</v>
      </c>
      <c r="V158">
        <v>1</v>
      </c>
      <c r="W158">
        <v>-1</v>
      </c>
      <c r="X158">
        <v>1</v>
      </c>
      <c r="Y158">
        <v>1</v>
      </c>
      <c r="Z158">
        <v>1</v>
      </c>
      <c r="AA158">
        <v>1</v>
      </c>
      <c r="AB158">
        <v>1</v>
      </c>
      <c r="AC158" s="1">
        <v>38309</v>
      </c>
      <c r="AD158" s="2">
        <v>0.642824074074074</v>
      </c>
      <c r="AE158" t="s">
        <v>65</v>
      </c>
      <c r="AF158">
        <v>18</v>
      </c>
      <c r="AG158" t="s">
        <v>64</v>
      </c>
      <c r="AH158">
        <v>13</v>
      </c>
      <c r="AI158">
        <v>1</v>
      </c>
      <c r="AJ158">
        <v>1</v>
      </c>
      <c r="AK158">
        <v>-1</v>
      </c>
      <c r="AL158" s="3">
        <v>-1</v>
      </c>
      <c r="AM158">
        <v>1</v>
      </c>
      <c r="AN158">
        <v>-1</v>
      </c>
      <c r="AO158">
        <v>-1</v>
      </c>
      <c r="AP158">
        <v>1</v>
      </c>
      <c r="AQ158">
        <v>1</v>
      </c>
      <c r="AR158">
        <v>1</v>
      </c>
      <c r="AS158">
        <v>1</v>
      </c>
      <c r="AT158">
        <v>1</v>
      </c>
      <c r="AU158">
        <v>1</v>
      </c>
      <c r="AV158">
        <v>1</v>
      </c>
      <c r="AW158">
        <v>1</v>
      </c>
      <c r="AX158">
        <v>1</v>
      </c>
      <c r="AY158">
        <v>-1</v>
      </c>
      <c r="AZ158">
        <v>1</v>
      </c>
      <c r="BA158">
        <v>1</v>
      </c>
      <c r="BB158">
        <v>-1</v>
      </c>
      <c r="BC158">
        <v>1</v>
      </c>
      <c r="BD158" t="s">
        <v>38</v>
      </c>
      <c r="BE158" t="s">
        <v>38</v>
      </c>
      <c r="BF158" t="s">
        <v>38</v>
      </c>
      <c r="BG158" t="s">
        <v>63</v>
      </c>
      <c r="BH158">
        <f>IF(H158=AI158,1,0)</f>
        <v>1</v>
      </c>
      <c r="BI158">
        <f>IF(I158=AJ158,1,0)</f>
        <v>1</v>
      </c>
      <c r="BJ158">
        <f>IF(J158=AK158,1,0)</f>
        <v>1</v>
      </c>
      <c r="BK158">
        <f>IF(K158=AL158,1,0)</f>
        <v>0</v>
      </c>
      <c r="BL158">
        <f>IF(L158=AM158,1,0)</f>
        <v>1</v>
      </c>
      <c r="BM158">
        <f>IF(M158=AN158,1,0)</f>
        <v>1</v>
      </c>
      <c r="BN158">
        <f>IF(N158=AO158,1,0)</f>
        <v>1</v>
      </c>
      <c r="BO158">
        <f>IF(O158=AP158,1,0)</f>
        <v>1</v>
      </c>
      <c r="BP158">
        <f>IF(P158=AQ158,1,0)</f>
        <v>1</v>
      </c>
      <c r="BQ158">
        <f>IF(Q158=AR158,1,0)</f>
        <v>0</v>
      </c>
      <c r="BR158">
        <f>IF(R158=AS158,1,0)</f>
        <v>0</v>
      </c>
      <c r="BS158">
        <f>IF(S158=AT158,1,0)</f>
        <v>1</v>
      </c>
      <c r="BT158">
        <f>IF(T158=AU158,1,0)</f>
        <v>1</v>
      </c>
      <c r="BU158">
        <f>IF(U158=AV158,1,0)</f>
        <v>1</v>
      </c>
      <c r="BV158">
        <f>IF(V158=AW158,1,0)</f>
        <v>1</v>
      </c>
      <c r="BW158">
        <f>IF(W158=AX158,1,0)</f>
        <v>0</v>
      </c>
      <c r="BX158">
        <f>IF(X158=AY158,1,0)</f>
        <v>0</v>
      </c>
      <c r="BY158">
        <f>IF(Y158=AZ158,1,0)</f>
        <v>1</v>
      </c>
      <c r="BZ158">
        <f>IF(Z158=BA158,1,0)</f>
        <v>1</v>
      </c>
      <c r="CA158">
        <f>IF(AA158=BB158,1,0)</f>
        <v>0</v>
      </c>
      <c r="CB158">
        <f>IF(AB158=BC158,1,0)</f>
        <v>1</v>
      </c>
      <c r="CC158">
        <f t="shared" si="4"/>
        <v>15</v>
      </c>
    </row>
    <row r="159" spans="1:81" ht="12.75">
      <c r="A159" t="s">
        <v>97</v>
      </c>
      <c r="B159" s="1">
        <v>38309</v>
      </c>
      <c r="C159" s="2">
        <v>0.6724305555555555</v>
      </c>
      <c r="D159" t="s">
        <v>65</v>
      </c>
      <c r="E159">
        <v>18</v>
      </c>
      <c r="F159" t="s">
        <v>64</v>
      </c>
      <c r="G159">
        <v>12</v>
      </c>
      <c r="H159">
        <v>1</v>
      </c>
      <c r="I159">
        <v>-1</v>
      </c>
      <c r="J159">
        <v>-1</v>
      </c>
      <c r="K159">
        <v>1</v>
      </c>
      <c r="L159">
        <v>-1</v>
      </c>
      <c r="M159">
        <v>-1</v>
      </c>
      <c r="N159">
        <v>-1</v>
      </c>
      <c r="O159">
        <v>-1</v>
      </c>
      <c r="P159">
        <v>1</v>
      </c>
      <c r="Q159">
        <v>-1</v>
      </c>
      <c r="R159">
        <v>1</v>
      </c>
      <c r="S159">
        <v>1</v>
      </c>
      <c r="T159">
        <v>1</v>
      </c>
      <c r="U159">
        <v>-1</v>
      </c>
      <c r="V159">
        <v>1</v>
      </c>
      <c r="W159">
        <v>1</v>
      </c>
      <c r="X159">
        <v>1</v>
      </c>
      <c r="Y159">
        <v>1</v>
      </c>
      <c r="Z159">
        <v>1</v>
      </c>
      <c r="AA159">
        <v>1</v>
      </c>
      <c r="AB159">
        <v>-1</v>
      </c>
      <c r="AC159" s="1">
        <v>38309</v>
      </c>
      <c r="AD159" s="2">
        <v>0.6874074074074074</v>
      </c>
      <c r="AE159" t="s">
        <v>65</v>
      </c>
      <c r="AF159">
        <v>18</v>
      </c>
      <c r="AG159" t="s">
        <v>64</v>
      </c>
      <c r="AH159">
        <v>12</v>
      </c>
      <c r="AI159">
        <v>1</v>
      </c>
      <c r="AJ159">
        <v>1</v>
      </c>
      <c r="AK159">
        <v>-1</v>
      </c>
      <c r="AL159">
        <v>1</v>
      </c>
      <c r="AM159">
        <v>-1</v>
      </c>
      <c r="AN159">
        <v>-1</v>
      </c>
      <c r="AO159">
        <v>-1</v>
      </c>
      <c r="AP159">
        <v>1</v>
      </c>
      <c r="AQ159">
        <v>-1</v>
      </c>
      <c r="AR159">
        <v>-1</v>
      </c>
      <c r="AS159">
        <v>-1</v>
      </c>
      <c r="AT159">
        <v>1</v>
      </c>
      <c r="AU159">
        <v>1</v>
      </c>
      <c r="AV159">
        <v>-1</v>
      </c>
      <c r="AW159">
        <v>1</v>
      </c>
      <c r="AX159">
        <v>1</v>
      </c>
      <c r="AY159">
        <v>-1</v>
      </c>
      <c r="AZ159">
        <v>1</v>
      </c>
      <c r="BA159">
        <v>1</v>
      </c>
      <c r="BB159">
        <v>1</v>
      </c>
      <c r="BC159">
        <v>-1</v>
      </c>
      <c r="BD159" t="s">
        <v>38</v>
      </c>
      <c r="BE159" t="s">
        <v>38</v>
      </c>
      <c r="BF159" t="s">
        <v>38</v>
      </c>
      <c r="BG159" t="s">
        <v>61</v>
      </c>
      <c r="BH159">
        <f>IF(H159=AI159,1,0)</f>
        <v>1</v>
      </c>
      <c r="BI159">
        <f>IF(I159=AJ159,1,0)</f>
        <v>0</v>
      </c>
      <c r="BJ159">
        <f>IF(J159=AK159,1,0)</f>
        <v>1</v>
      </c>
      <c r="BK159">
        <f>IF(K159=AL159,1,0)</f>
        <v>1</v>
      </c>
      <c r="BL159">
        <f>IF(L159=AM159,1,0)</f>
        <v>1</v>
      </c>
      <c r="BM159">
        <f>IF(M159=AN159,1,0)</f>
        <v>1</v>
      </c>
      <c r="BN159">
        <f>IF(N159=AO159,1,0)</f>
        <v>1</v>
      </c>
      <c r="BO159">
        <f>IF(O159=AP159,1,0)</f>
        <v>0</v>
      </c>
      <c r="BP159">
        <f>IF(P159=AQ159,1,0)</f>
        <v>0</v>
      </c>
      <c r="BQ159">
        <f>IF(Q159=AR159,1,0)</f>
        <v>1</v>
      </c>
      <c r="BR159">
        <f>IF(R159=AS159,1,0)</f>
        <v>0</v>
      </c>
      <c r="BS159">
        <f>IF(S159=AT159,1,0)</f>
        <v>1</v>
      </c>
      <c r="BT159">
        <f>IF(T159=AU159,1,0)</f>
        <v>1</v>
      </c>
      <c r="BU159">
        <f>IF(U159=AV159,1,0)</f>
        <v>1</v>
      </c>
      <c r="BV159">
        <f>IF(V159=AW159,1,0)</f>
        <v>1</v>
      </c>
      <c r="BW159">
        <f>IF(W159=AX159,1,0)</f>
        <v>1</v>
      </c>
      <c r="BX159">
        <f>IF(X159=AY159,1,0)</f>
        <v>0</v>
      </c>
      <c r="BY159">
        <f>IF(Y159=AZ159,1,0)</f>
        <v>1</v>
      </c>
      <c r="BZ159">
        <f>IF(Z159=BA159,1,0)</f>
        <v>1</v>
      </c>
      <c r="CA159">
        <f>IF(AA159=BB159,1,0)</f>
        <v>1</v>
      </c>
      <c r="CB159">
        <f>IF(AB159=BC159,1,0)</f>
        <v>1</v>
      </c>
      <c r="CC159">
        <f t="shared" si="4"/>
        <v>16</v>
      </c>
    </row>
    <row r="160" spans="1:81" ht="12.75">
      <c r="A160" t="s">
        <v>97</v>
      </c>
      <c r="B160" s="1">
        <v>38310</v>
      </c>
      <c r="C160" s="2">
        <v>0.6075578703703703</v>
      </c>
      <c r="D160" t="s">
        <v>65</v>
      </c>
      <c r="E160">
        <v>18</v>
      </c>
      <c r="F160" t="s">
        <v>64</v>
      </c>
      <c r="G160">
        <v>12</v>
      </c>
      <c r="H160">
        <v>1</v>
      </c>
      <c r="I160">
        <v>1</v>
      </c>
      <c r="J160">
        <v>-1</v>
      </c>
      <c r="K160">
        <v>1</v>
      </c>
      <c r="L160">
        <v>-1</v>
      </c>
      <c r="M160">
        <v>1</v>
      </c>
      <c r="N160">
        <v>1</v>
      </c>
      <c r="O160">
        <v>1</v>
      </c>
      <c r="P160">
        <v>1</v>
      </c>
      <c r="Q160">
        <v>1</v>
      </c>
      <c r="R160">
        <v>-1</v>
      </c>
      <c r="S160">
        <v>1</v>
      </c>
      <c r="T160">
        <v>-1</v>
      </c>
      <c r="U160">
        <v>1</v>
      </c>
      <c r="V160">
        <v>1</v>
      </c>
      <c r="W160">
        <v>1</v>
      </c>
      <c r="X160">
        <v>1</v>
      </c>
      <c r="Y160">
        <v>1</v>
      </c>
      <c r="Z160">
        <v>1</v>
      </c>
      <c r="AA160">
        <v>1</v>
      </c>
      <c r="AB160">
        <v>1</v>
      </c>
      <c r="AC160" s="1">
        <v>38310</v>
      </c>
      <c r="AD160" s="2">
        <v>0.6251388888888889</v>
      </c>
      <c r="AE160" t="s">
        <v>65</v>
      </c>
      <c r="AF160">
        <v>18</v>
      </c>
      <c r="AG160" t="s">
        <v>64</v>
      </c>
      <c r="AH160">
        <v>12</v>
      </c>
      <c r="AI160">
        <v>1</v>
      </c>
      <c r="AJ160">
        <v>1</v>
      </c>
      <c r="AK160">
        <v>-1</v>
      </c>
      <c r="AL160">
        <v>1</v>
      </c>
      <c r="AM160">
        <v>-1</v>
      </c>
      <c r="AN160">
        <v>1</v>
      </c>
      <c r="AO160">
        <v>1</v>
      </c>
      <c r="AP160">
        <v>1</v>
      </c>
      <c r="AQ160">
        <v>-1</v>
      </c>
      <c r="AR160">
        <v>1</v>
      </c>
      <c r="AS160">
        <v>-1</v>
      </c>
      <c r="AT160">
        <v>1</v>
      </c>
      <c r="AU160">
        <v>1</v>
      </c>
      <c r="AV160">
        <v>1</v>
      </c>
      <c r="AW160">
        <v>1</v>
      </c>
      <c r="AX160">
        <v>1</v>
      </c>
      <c r="AY160">
        <v>-1</v>
      </c>
      <c r="AZ160">
        <v>1</v>
      </c>
      <c r="BA160">
        <v>-1</v>
      </c>
      <c r="BB160">
        <v>1</v>
      </c>
      <c r="BC160">
        <v>1</v>
      </c>
      <c r="BD160" t="s">
        <v>38</v>
      </c>
      <c r="BE160" t="s">
        <v>38</v>
      </c>
      <c r="BF160" t="s">
        <v>38</v>
      </c>
      <c r="BG160" t="s">
        <v>61</v>
      </c>
      <c r="BH160">
        <f>IF(H160=AI160,1,0)</f>
        <v>1</v>
      </c>
      <c r="BI160">
        <f>IF(I160=AJ160,1,0)</f>
        <v>1</v>
      </c>
      <c r="BJ160">
        <f>IF(J160=AK160,1,0)</f>
        <v>1</v>
      </c>
      <c r="BK160">
        <f>IF(K160=AL160,1,0)</f>
        <v>1</v>
      </c>
      <c r="BL160">
        <f>IF(L160=AM160,1,0)</f>
        <v>1</v>
      </c>
      <c r="BM160">
        <f>IF(M160=AN160,1,0)</f>
        <v>1</v>
      </c>
      <c r="BN160">
        <f>IF(N160=AO160,1,0)</f>
        <v>1</v>
      </c>
      <c r="BO160">
        <f>IF(O160=AP160,1,0)</f>
        <v>1</v>
      </c>
      <c r="BP160">
        <f>IF(P160=AQ160,1,0)</f>
        <v>0</v>
      </c>
      <c r="BQ160">
        <f>IF(Q160=AR160,1,0)</f>
        <v>1</v>
      </c>
      <c r="BR160">
        <f>IF(R160=AS160,1,0)</f>
        <v>1</v>
      </c>
      <c r="BS160">
        <f>IF(S160=AT160,1,0)</f>
        <v>1</v>
      </c>
      <c r="BT160">
        <f>IF(T160=AU160,1,0)</f>
        <v>0</v>
      </c>
      <c r="BU160">
        <f>IF(U160=AV160,1,0)</f>
        <v>1</v>
      </c>
      <c r="BV160">
        <f>IF(V160=AW160,1,0)</f>
        <v>1</v>
      </c>
      <c r="BW160">
        <f>IF(W160=AX160,1,0)</f>
        <v>1</v>
      </c>
      <c r="BX160">
        <f>IF(X160=AY160,1,0)</f>
        <v>0</v>
      </c>
      <c r="BY160">
        <f>IF(Y160=AZ160,1,0)</f>
        <v>1</v>
      </c>
      <c r="BZ160">
        <f>IF(Z160=BA160,1,0)</f>
        <v>0</v>
      </c>
      <c r="CA160">
        <f>IF(AA160=BB160,1,0)</f>
        <v>1</v>
      </c>
      <c r="CB160">
        <f>IF(AB160=BC160,1,0)</f>
        <v>1</v>
      </c>
      <c r="CC160">
        <f t="shared" si="4"/>
        <v>17</v>
      </c>
    </row>
    <row r="161" spans="1:81" ht="12.75">
      <c r="A161" t="s">
        <v>97</v>
      </c>
      <c r="B161" s="1">
        <v>38309</v>
      </c>
      <c r="C161" s="2">
        <v>0.4948726851851852</v>
      </c>
      <c r="D161" t="s">
        <v>65</v>
      </c>
      <c r="E161">
        <v>18</v>
      </c>
      <c r="F161" t="s">
        <v>64</v>
      </c>
      <c r="G161">
        <v>12</v>
      </c>
      <c r="H161">
        <v>-1</v>
      </c>
      <c r="I161">
        <v>1</v>
      </c>
      <c r="J161">
        <v>-1</v>
      </c>
      <c r="K161" s="3">
        <v>-1</v>
      </c>
      <c r="L161">
        <v>-1</v>
      </c>
      <c r="M161">
        <v>-1</v>
      </c>
      <c r="N161">
        <v>-1</v>
      </c>
      <c r="O161">
        <v>-1</v>
      </c>
      <c r="P161">
        <v>1</v>
      </c>
      <c r="Q161">
        <v>-1</v>
      </c>
      <c r="R161">
        <v>-1</v>
      </c>
      <c r="S161">
        <v>1</v>
      </c>
      <c r="T161">
        <v>1</v>
      </c>
      <c r="U161">
        <v>-1</v>
      </c>
      <c r="V161">
        <v>1</v>
      </c>
      <c r="W161">
        <v>-1</v>
      </c>
      <c r="X161">
        <v>-1</v>
      </c>
      <c r="Y161">
        <v>1</v>
      </c>
      <c r="Z161">
        <v>-1</v>
      </c>
      <c r="AA161">
        <v>1</v>
      </c>
      <c r="AB161">
        <v>-1</v>
      </c>
      <c r="AC161" s="1">
        <v>38309</v>
      </c>
      <c r="AD161" s="2">
        <v>0.5116203703703703</v>
      </c>
      <c r="AE161" t="s">
        <v>65</v>
      </c>
      <c r="AF161">
        <v>18</v>
      </c>
      <c r="AG161" t="s">
        <v>64</v>
      </c>
      <c r="AH161">
        <v>12</v>
      </c>
      <c r="AI161">
        <v>-1</v>
      </c>
      <c r="AJ161">
        <v>-1</v>
      </c>
      <c r="AK161">
        <v>-1</v>
      </c>
      <c r="AL161" s="3">
        <v>-1</v>
      </c>
      <c r="AM161">
        <v>1</v>
      </c>
      <c r="AN161">
        <v>-1</v>
      </c>
      <c r="AO161">
        <v>-1</v>
      </c>
      <c r="AP161">
        <v>-1</v>
      </c>
      <c r="AQ161">
        <v>-1</v>
      </c>
      <c r="AR161">
        <v>-1</v>
      </c>
      <c r="AS161">
        <v>-1</v>
      </c>
      <c r="AT161">
        <v>-1</v>
      </c>
      <c r="AU161">
        <v>1</v>
      </c>
      <c r="AV161">
        <v>-1</v>
      </c>
      <c r="AW161">
        <v>-1</v>
      </c>
      <c r="AX161">
        <v>-1</v>
      </c>
      <c r="AY161">
        <v>-1</v>
      </c>
      <c r="AZ161">
        <v>-1</v>
      </c>
      <c r="BA161">
        <v>-1</v>
      </c>
      <c r="BB161">
        <v>-1</v>
      </c>
      <c r="BC161">
        <v>-1</v>
      </c>
      <c r="BD161" t="s">
        <v>38</v>
      </c>
      <c r="BE161" t="s">
        <v>38</v>
      </c>
      <c r="BF161" t="s">
        <v>38</v>
      </c>
      <c r="BG161" t="s">
        <v>63</v>
      </c>
      <c r="BH161">
        <f>IF(H161=AI161,1,0)</f>
        <v>1</v>
      </c>
      <c r="BI161">
        <f>IF(I161=AJ161,1,0)</f>
        <v>0</v>
      </c>
      <c r="BJ161">
        <f>IF(J161=AK161,1,0)</f>
        <v>1</v>
      </c>
      <c r="BK161">
        <f>IF(K161=AL161,1,0)</f>
        <v>1</v>
      </c>
      <c r="BL161">
        <f>IF(L161=AM161,1,0)</f>
        <v>0</v>
      </c>
      <c r="BM161">
        <f>IF(M161=AN161,1,0)</f>
        <v>1</v>
      </c>
      <c r="BN161">
        <f>IF(N161=AO161,1,0)</f>
        <v>1</v>
      </c>
      <c r="BO161">
        <f>IF(O161=AP161,1,0)</f>
        <v>1</v>
      </c>
      <c r="BP161">
        <f>IF(P161=AQ161,1,0)</f>
        <v>0</v>
      </c>
      <c r="BQ161">
        <f>IF(Q161=AR161,1,0)</f>
        <v>1</v>
      </c>
      <c r="BR161">
        <f>IF(R161=AS161,1,0)</f>
        <v>1</v>
      </c>
      <c r="BS161">
        <f>IF(S161=AT161,1,0)</f>
        <v>0</v>
      </c>
      <c r="BT161">
        <f>IF(T161=AU161,1,0)</f>
        <v>1</v>
      </c>
      <c r="BU161">
        <f>IF(U161=AV161,1,0)</f>
        <v>1</v>
      </c>
      <c r="BV161">
        <f>IF(V161=AW161,1,0)</f>
        <v>0</v>
      </c>
      <c r="BW161">
        <f>IF(W161=AX161,1,0)</f>
        <v>1</v>
      </c>
      <c r="BX161">
        <f>IF(X161=AY161,1,0)</f>
        <v>1</v>
      </c>
      <c r="BY161">
        <f>IF(Y161=AZ161,1,0)</f>
        <v>0</v>
      </c>
      <c r="BZ161">
        <f>IF(Z161=BA161,1,0)</f>
        <v>1</v>
      </c>
      <c r="CA161">
        <f>IF(AA161=BB161,1,0)</f>
        <v>0</v>
      </c>
      <c r="CB161">
        <f>IF(AB161=BC161,1,0)</f>
        <v>1</v>
      </c>
      <c r="CC161">
        <f t="shared" si="4"/>
        <v>14</v>
      </c>
    </row>
    <row r="162" spans="1:81" ht="12.75">
      <c r="A162" t="s">
        <v>97</v>
      </c>
      <c r="B162" s="1">
        <v>38310</v>
      </c>
      <c r="C162" s="2">
        <v>0.5980902777777778</v>
      </c>
      <c r="D162" t="s">
        <v>99</v>
      </c>
      <c r="E162">
        <v>18</v>
      </c>
      <c r="F162" t="s">
        <v>66</v>
      </c>
      <c r="G162">
        <v>12</v>
      </c>
      <c r="H162">
        <v>1</v>
      </c>
      <c r="I162">
        <v>1</v>
      </c>
      <c r="J162">
        <v>-1</v>
      </c>
      <c r="K162">
        <v>1</v>
      </c>
      <c r="L162">
        <v>1</v>
      </c>
      <c r="M162">
        <v>1</v>
      </c>
      <c r="N162">
        <v>-1</v>
      </c>
      <c r="O162">
        <v>1</v>
      </c>
      <c r="P162">
        <v>1</v>
      </c>
      <c r="Q162">
        <v>-1</v>
      </c>
      <c r="R162">
        <v>1</v>
      </c>
      <c r="S162">
        <v>1</v>
      </c>
      <c r="T162">
        <v>1</v>
      </c>
      <c r="U162">
        <v>-1</v>
      </c>
      <c r="V162">
        <v>1</v>
      </c>
      <c r="W162">
        <v>1</v>
      </c>
      <c r="X162">
        <v>1</v>
      </c>
      <c r="Y162">
        <v>1</v>
      </c>
      <c r="Z162">
        <v>1</v>
      </c>
      <c r="AA162">
        <v>1</v>
      </c>
      <c r="AB162">
        <v>1</v>
      </c>
      <c r="AC162" s="1">
        <v>38310</v>
      </c>
      <c r="AD162" s="2">
        <v>0.6112731481481481</v>
      </c>
      <c r="AE162" t="s">
        <v>99</v>
      </c>
      <c r="AF162">
        <v>18</v>
      </c>
      <c r="AG162" t="s">
        <v>66</v>
      </c>
      <c r="AH162">
        <v>12</v>
      </c>
      <c r="AI162">
        <v>1</v>
      </c>
      <c r="AJ162">
        <v>1</v>
      </c>
      <c r="AK162">
        <v>-1</v>
      </c>
      <c r="AL162">
        <v>1</v>
      </c>
      <c r="AM162">
        <v>-1</v>
      </c>
      <c r="AN162">
        <v>1</v>
      </c>
      <c r="AO162">
        <v>1</v>
      </c>
      <c r="AP162">
        <v>1</v>
      </c>
      <c r="AQ162">
        <v>1</v>
      </c>
      <c r="AR162">
        <v>1</v>
      </c>
      <c r="AS162">
        <v>-1</v>
      </c>
      <c r="AT162">
        <v>1</v>
      </c>
      <c r="AU162">
        <v>1</v>
      </c>
      <c r="AV162">
        <v>1</v>
      </c>
      <c r="AW162">
        <v>1</v>
      </c>
      <c r="AX162">
        <v>1</v>
      </c>
      <c r="AY162">
        <v>-1</v>
      </c>
      <c r="AZ162">
        <v>1</v>
      </c>
      <c r="BA162">
        <v>-1</v>
      </c>
      <c r="BB162">
        <v>1</v>
      </c>
      <c r="BC162">
        <v>1</v>
      </c>
      <c r="BD162" t="s">
        <v>38</v>
      </c>
      <c r="BE162" t="s">
        <v>38</v>
      </c>
      <c r="BF162" t="s">
        <v>38</v>
      </c>
      <c r="BG162" t="s">
        <v>61</v>
      </c>
      <c r="BH162">
        <f>IF(H162=AI162,1,0)</f>
        <v>1</v>
      </c>
      <c r="BI162">
        <f>IF(I162=AJ162,1,0)</f>
        <v>1</v>
      </c>
      <c r="BJ162">
        <f>IF(J162=AK162,1,0)</f>
        <v>1</v>
      </c>
      <c r="BK162">
        <f>IF(K162=AL162,1,0)</f>
        <v>1</v>
      </c>
      <c r="BL162">
        <f>IF(L162=AM162,1,0)</f>
        <v>0</v>
      </c>
      <c r="BM162">
        <f>IF(M162=AN162,1,0)</f>
        <v>1</v>
      </c>
      <c r="BN162">
        <f>IF(N162=AO162,1,0)</f>
        <v>0</v>
      </c>
      <c r="BO162">
        <f>IF(O162=AP162,1,0)</f>
        <v>1</v>
      </c>
      <c r="BP162">
        <f>IF(P162=AQ162,1,0)</f>
        <v>1</v>
      </c>
      <c r="BQ162">
        <f>IF(Q162=AR162,1,0)</f>
        <v>0</v>
      </c>
      <c r="BR162">
        <f>IF(R162=AS162,1,0)</f>
        <v>0</v>
      </c>
      <c r="BS162">
        <f>IF(S162=AT162,1,0)</f>
        <v>1</v>
      </c>
      <c r="BT162">
        <f>IF(T162=AU162,1,0)</f>
        <v>1</v>
      </c>
      <c r="BU162">
        <f>IF(U162=AV162,1,0)</f>
        <v>0</v>
      </c>
      <c r="BV162">
        <f>IF(V162=AW162,1,0)</f>
        <v>1</v>
      </c>
      <c r="BW162">
        <f>IF(W162=AX162,1,0)</f>
        <v>1</v>
      </c>
      <c r="BX162">
        <f>IF(X162=AY162,1,0)</f>
        <v>0</v>
      </c>
      <c r="BY162">
        <f>IF(Y162=AZ162,1,0)</f>
        <v>1</v>
      </c>
      <c r="BZ162">
        <f>IF(Z162=BA162,1,0)</f>
        <v>0</v>
      </c>
      <c r="CA162">
        <f>IF(AA162=BB162,1,0)</f>
        <v>1</v>
      </c>
      <c r="CB162">
        <f>IF(AB162=BC162,1,0)</f>
        <v>1</v>
      </c>
      <c r="CC162">
        <f t="shared" si="4"/>
        <v>14</v>
      </c>
    </row>
    <row r="163" spans="1:81" ht="12.75">
      <c r="A163" t="s">
        <v>97</v>
      </c>
      <c r="B163" s="1">
        <v>38309</v>
      </c>
      <c r="C163" s="2">
        <v>0.6717361111111111</v>
      </c>
      <c r="D163" t="s">
        <v>65</v>
      </c>
      <c r="E163">
        <v>23</v>
      </c>
      <c r="F163" t="s">
        <v>64</v>
      </c>
      <c r="G163">
        <v>16</v>
      </c>
      <c r="H163">
        <v>1</v>
      </c>
      <c r="I163">
        <v>1</v>
      </c>
      <c r="J163">
        <v>-1</v>
      </c>
      <c r="K163">
        <v>1</v>
      </c>
      <c r="L163">
        <v>-1</v>
      </c>
      <c r="M163">
        <v>1</v>
      </c>
      <c r="N163">
        <v>1</v>
      </c>
      <c r="O163">
        <v>1</v>
      </c>
      <c r="P163">
        <v>-1</v>
      </c>
      <c r="Q163">
        <v>1</v>
      </c>
      <c r="R163">
        <v>-1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-1</v>
      </c>
      <c r="Y163">
        <v>1</v>
      </c>
      <c r="Z163">
        <v>1</v>
      </c>
      <c r="AA163">
        <v>1</v>
      </c>
      <c r="AB163">
        <v>1</v>
      </c>
      <c r="AC163" s="1">
        <v>38309</v>
      </c>
      <c r="AD163" s="2">
        <v>0.6891435185185185</v>
      </c>
      <c r="AE163" t="s">
        <v>65</v>
      </c>
      <c r="AF163">
        <v>23</v>
      </c>
      <c r="AG163" t="s">
        <v>64</v>
      </c>
      <c r="AH163">
        <v>16</v>
      </c>
      <c r="AI163">
        <v>1</v>
      </c>
      <c r="AJ163">
        <v>1</v>
      </c>
      <c r="AK163">
        <v>-1</v>
      </c>
      <c r="AL163">
        <v>1</v>
      </c>
      <c r="AM163">
        <v>-1</v>
      </c>
      <c r="AN163">
        <v>1</v>
      </c>
      <c r="AO163">
        <v>-1</v>
      </c>
      <c r="AP163">
        <v>1</v>
      </c>
      <c r="AQ163">
        <v>-1</v>
      </c>
      <c r="AR163">
        <v>1</v>
      </c>
      <c r="AS163">
        <v>-1</v>
      </c>
      <c r="AT163">
        <v>1</v>
      </c>
      <c r="AU163">
        <v>1</v>
      </c>
      <c r="AV163">
        <v>-1</v>
      </c>
      <c r="AW163">
        <v>1</v>
      </c>
      <c r="AX163">
        <v>1</v>
      </c>
      <c r="AY163">
        <v>-1</v>
      </c>
      <c r="AZ163">
        <v>1</v>
      </c>
      <c r="BA163">
        <v>1</v>
      </c>
      <c r="BB163">
        <v>1</v>
      </c>
      <c r="BC163">
        <v>1</v>
      </c>
      <c r="BD163" t="s">
        <v>38</v>
      </c>
      <c r="BE163" t="s">
        <v>38</v>
      </c>
      <c r="BF163" t="s">
        <v>38</v>
      </c>
      <c r="BG163" t="s">
        <v>61</v>
      </c>
      <c r="BH163">
        <f>IF(H163=AI163,1,0)</f>
        <v>1</v>
      </c>
      <c r="BI163">
        <f>IF(I163=AJ163,1,0)</f>
        <v>1</v>
      </c>
      <c r="BJ163">
        <f>IF(J163=AK163,1,0)</f>
        <v>1</v>
      </c>
      <c r="BK163">
        <f>IF(K163=AL163,1,0)</f>
        <v>1</v>
      </c>
      <c r="BL163">
        <f>IF(L163=AM163,1,0)</f>
        <v>1</v>
      </c>
      <c r="BM163">
        <f>IF(M163=AN163,1,0)</f>
        <v>1</v>
      </c>
      <c r="BN163">
        <f>IF(N163=AO163,1,0)</f>
        <v>0</v>
      </c>
      <c r="BO163">
        <f>IF(O163=AP163,1,0)</f>
        <v>1</v>
      </c>
      <c r="BP163">
        <f>IF(P163=AQ163,1,0)</f>
        <v>1</v>
      </c>
      <c r="BQ163">
        <f>IF(Q163=AR163,1,0)</f>
        <v>1</v>
      </c>
      <c r="BR163">
        <f>IF(R163=AS163,1,0)</f>
        <v>1</v>
      </c>
      <c r="BS163">
        <f>IF(S163=AT163,1,0)</f>
        <v>1</v>
      </c>
      <c r="BT163">
        <f>IF(T163=AU163,1,0)</f>
        <v>1</v>
      </c>
      <c r="BU163">
        <f>IF(U163=AV163,1,0)</f>
        <v>0</v>
      </c>
      <c r="BV163">
        <f>IF(V163=AW163,1,0)</f>
        <v>1</v>
      </c>
      <c r="BW163">
        <f>IF(W163=AX163,1,0)</f>
        <v>1</v>
      </c>
      <c r="BX163">
        <f>IF(X163=AY163,1,0)</f>
        <v>1</v>
      </c>
      <c r="BY163">
        <f>IF(Y163=AZ163,1,0)</f>
        <v>1</v>
      </c>
      <c r="BZ163">
        <f>IF(Z163=BA163,1,0)</f>
        <v>1</v>
      </c>
      <c r="CA163">
        <f>IF(AA163=BB163,1,0)</f>
        <v>1</v>
      </c>
      <c r="CB163">
        <f>IF(AB163=BC163,1,0)</f>
        <v>1</v>
      </c>
      <c r="CC163">
        <f t="shared" si="4"/>
        <v>19</v>
      </c>
    </row>
    <row r="164" spans="1:81" ht="12.75">
      <c r="A164" t="s">
        <v>97</v>
      </c>
      <c r="B164" s="1">
        <v>38308</v>
      </c>
      <c r="C164" s="2">
        <v>0.8598611111111111</v>
      </c>
      <c r="D164" t="s">
        <v>65</v>
      </c>
      <c r="E164">
        <v>18</v>
      </c>
      <c r="F164" t="s">
        <v>64</v>
      </c>
      <c r="G164">
        <v>12</v>
      </c>
      <c r="H164">
        <v>-1</v>
      </c>
      <c r="I164">
        <v>-1</v>
      </c>
      <c r="J164">
        <v>-1</v>
      </c>
      <c r="K164">
        <v>1</v>
      </c>
      <c r="L164">
        <v>-1</v>
      </c>
      <c r="M164">
        <v>-1</v>
      </c>
      <c r="N164">
        <v>1</v>
      </c>
      <c r="O164">
        <v>1</v>
      </c>
      <c r="P164">
        <v>-1</v>
      </c>
      <c r="Q164">
        <v>1</v>
      </c>
      <c r="R164">
        <v>-1</v>
      </c>
      <c r="S164">
        <v>1</v>
      </c>
      <c r="T164">
        <v>1</v>
      </c>
      <c r="U164">
        <v>1</v>
      </c>
      <c r="V164">
        <v>1</v>
      </c>
      <c r="W164">
        <v>-1</v>
      </c>
      <c r="X164">
        <v>-1</v>
      </c>
      <c r="Y164">
        <v>1</v>
      </c>
      <c r="Z164">
        <v>1</v>
      </c>
      <c r="AA164">
        <v>-1</v>
      </c>
      <c r="AB164">
        <v>1</v>
      </c>
      <c r="AC164" s="1">
        <v>38308</v>
      </c>
      <c r="AD164" s="2">
        <v>0.8834490740740741</v>
      </c>
      <c r="AE164" t="s">
        <v>65</v>
      </c>
      <c r="AF164">
        <v>18</v>
      </c>
      <c r="AG164" t="s">
        <v>64</v>
      </c>
      <c r="AH164">
        <v>12</v>
      </c>
      <c r="AI164">
        <v>-1</v>
      </c>
      <c r="AJ164">
        <v>-1</v>
      </c>
      <c r="AK164">
        <v>-1</v>
      </c>
      <c r="AL164" s="3">
        <v>-1</v>
      </c>
      <c r="AM164">
        <v>1</v>
      </c>
      <c r="AN164">
        <v>-1</v>
      </c>
      <c r="AO164">
        <v>-1</v>
      </c>
      <c r="AP164">
        <v>-1</v>
      </c>
      <c r="AQ164">
        <v>-1</v>
      </c>
      <c r="AR164">
        <v>1</v>
      </c>
      <c r="AS164">
        <v>-1</v>
      </c>
      <c r="AT164">
        <v>1</v>
      </c>
      <c r="AU164">
        <v>-1</v>
      </c>
      <c r="AV164">
        <v>-1</v>
      </c>
      <c r="AW164">
        <v>1</v>
      </c>
      <c r="AX164">
        <v>-1</v>
      </c>
      <c r="AY164">
        <v>-1</v>
      </c>
      <c r="AZ164">
        <v>-1</v>
      </c>
      <c r="BA164">
        <v>1</v>
      </c>
      <c r="BB164">
        <v>-1</v>
      </c>
      <c r="BC164">
        <v>1</v>
      </c>
      <c r="BD164" t="s">
        <v>38</v>
      </c>
      <c r="BE164" t="s">
        <v>38</v>
      </c>
      <c r="BF164" t="s">
        <v>38</v>
      </c>
      <c r="BG164" t="s">
        <v>63</v>
      </c>
      <c r="BH164">
        <f>IF(H164=AI164,1,0)</f>
        <v>1</v>
      </c>
      <c r="BI164">
        <f>IF(I164=AJ164,1,0)</f>
        <v>1</v>
      </c>
      <c r="BJ164">
        <f>IF(J164=AK164,1,0)</f>
        <v>1</v>
      </c>
      <c r="BK164">
        <f>IF(K164=AL164,1,0)</f>
        <v>0</v>
      </c>
      <c r="BL164">
        <f>IF(L164=AM164,1,0)</f>
        <v>0</v>
      </c>
      <c r="BM164">
        <f>IF(M164=AN164,1,0)</f>
        <v>1</v>
      </c>
      <c r="BN164">
        <f>IF(N164=AO164,1,0)</f>
        <v>0</v>
      </c>
      <c r="BO164">
        <f>IF(O164=AP164,1,0)</f>
        <v>0</v>
      </c>
      <c r="BP164">
        <f>IF(P164=AQ164,1,0)</f>
        <v>1</v>
      </c>
      <c r="BQ164">
        <f>IF(Q164=AR164,1,0)</f>
        <v>1</v>
      </c>
      <c r="BR164">
        <f>IF(R164=AS164,1,0)</f>
        <v>1</v>
      </c>
      <c r="BS164">
        <f>IF(S164=AT164,1,0)</f>
        <v>1</v>
      </c>
      <c r="BT164">
        <f>IF(T164=AU164,1,0)</f>
        <v>0</v>
      </c>
      <c r="BU164">
        <f>IF(U164=AV164,1,0)</f>
        <v>0</v>
      </c>
      <c r="BV164">
        <f>IF(V164=AW164,1,0)</f>
        <v>1</v>
      </c>
      <c r="BW164">
        <f>IF(W164=AX164,1,0)</f>
        <v>1</v>
      </c>
      <c r="BX164">
        <f>IF(X164=AY164,1,0)</f>
        <v>1</v>
      </c>
      <c r="BY164">
        <f>IF(Y164=AZ164,1,0)</f>
        <v>0</v>
      </c>
      <c r="BZ164">
        <f>IF(Z164=BA164,1,0)</f>
        <v>1</v>
      </c>
      <c r="CA164">
        <f>IF(AA164=BB164,1,0)</f>
        <v>1</v>
      </c>
      <c r="CB164">
        <f>IF(AB164=BC164,1,0)</f>
        <v>1</v>
      </c>
      <c r="CC164">
        <f t="shared" si="4"/>
        <v>14</v>
      </c>
    </row>
    <row r="165" spans="1:81" ht="12.75">
      <c r="A165" t="s">
        <v>97</v>
      </c>
      <c r="B165" s="1">
        <v>38309</v>
      </c>
      <c r="C165" s="2">
        <v>0.6924768518518518</v>
      </c>
      <c r="D165" t="s">
        <v>41</v>
      </c>
      <c r="E165">
        <v>23</v>
      </c>
      <c r="F165" t="s">
        <v>66</v>
      </c>
      <c r="G165">
        <v>12</v>
      </c>
      <c r="H165">
        <v>1</v>
      </c>
      <c r="I165">
        <v>1</v>
      </c>
      <c r="J165">
        <v>-1</v>
      </c>
      <c r="K165">
        <v>1</v>
      </c>
      <c r="L165">
        <v>1</v>
      </c>
      <c r="M165">
        <v>-1</v>
      </c>
      <c r="N165">
        <v>-1</v>
      </c>
      <c r="O165">
        <v>1</v>
      </c>
      <c r="P165">
        <v>-1</v>
      </c>
      <c r="Q165">
        <v>-1</v>
      </c>
      <c r="R165">
        <v>-1</v>
      </c>
      <c r="S165">
        <v>1</v>
      </c>
      <c r="T165">
        <v>1</v>
      </c>
      <c r="U165">
        <v>-1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 s="1">
        <v>38309</v>
      </c>
      <c r="AD165" s="2">
        <v>0.7257638888888889</v>
      </c>
      <c r="AE165" t="s">
        <v>41</v>
      </c>
      <c r="AF165">
        <v>23</v>
      </c>
      <c r="AG165" t="s">
        <v>66</v>
      </c>
      <c r="AH165">
        <v>12</v>
      </c>
      <c r="AI165">
        <v>1</v>
      </c>
      <c r="AJ165">
        <v>1</v>
      </c>
      <c r="AK165">
        <v>-1</v>
      </c>
      <c r="AL165">
        <v>1</v>
      </c>
      <c r="AM165">
        <v>1</v>
      </c>
      <c r="AN165">
        <v>1</v>
      </c>
      <c r="AO165">
        <v>-1</v>
      </c>
      <c r="AP165">
        <v>1</v>
      </c>
      <c r="AQ165">
        <v>-1</v>
      </c>
      <c r="AR165">
        <v>1</v>
      </c>
      <c r="AS165">
        <v>-1</v>
      </c>
      <c r="AT165">
        <v>-1</v>
      </c>
      <c r="AU165">
        <v>1</v>
      </c>
      <c r="AV165">
        <v>1</v>
      </c>
      <c r="AW165">
        <v>1</v>
      </c>
      <c r="AX165">
        <v>1</v>
      </c>
      <c r="AY165">
        <v>-1</v>
      </c>
      <c r="AZ165">
        <v>1</v>
      </c>
      <c r="BA165">
        <v>1</v>
      </c>
      <c r="BB165">
        <v>1</v>
      </c>
      <c r="BC165">
        <v>1</v>
      </c>
      <c r="BD165" t="s">
        <v>38</v>
      </c>
      <c r="BE165" t="s">
        <v>38</v>
      </c>
      <c r="BF165" t="s">
        <v>38</v>
      </c>
      <c r="BG165" t="s">
        <v>61</v>
      </c>
      <c r="BH165">
        <f>IF(H165=AI165,1,0)</f>
        <v>1</v>
      </c>
      <c r="BI165">
        <f>IF(I165=AJ165,1,0)</f>
        <v>1</v>
      </c>
      <c r="BJ165">
        <f>IF(J165=AK165,1,0)</f>
        <v>1</v>
      </c>
      <c r="BK165">
        <f>IF(K165=AL165,1,0)</f>
        <v>1</v>
      </c>
      <c r="BL165">
        <f>IF(L165=AM165,1,0)</f>
        <v>1</v>
      </c>
      <c r="BM165">
        <f>IF(M165=AN165,1,0)</f>
        <v>0</v>
      </c>
      <c r="BN165">
        <f>IF(N165=AO165,1,0)</f>
        <v>1</v>
      </c>
      <c r="BO165">
        <f>IF(O165=AP165,1,0)</f>
        <v>1</v>
      </c>
      <c r="BP165">
        <f>IF(P165=AQ165,1,0)</f>
        <v>1</v>
      </c>
      <c r="BQ165">
        <f>IF(Q165=AR165,1,0)</f>
        <v>0</v>
      </c>
      <c r="BR165">
        <f>IF(R165=AS165,1,0)</f>
        <v>1</v>
      </c>
      <c r="BS165">
        <f>IF(S165=AT165,1,0)</f>
        <v>0</v>
      </c>
      <c r="BT165">
        <f>IF(T165=AU165,1,0)</f>
        <v>1</v>
      </c>
      <c r="BU165">
        <f>IF(U165=AV165,1,0)</f>
        <v>0</v>
      </c>
      <c r="BV165">
        <f>IF(V165=AW165,1,0)</f>
        <v>1</v>
      </c>
      <c r="BW165">
        <f>IF(W165=AX165,1,0)</f>
        <v>1</v>
      </c>
      <c r="BX165">
        <f>IF(X165=AY165,1,0)</f>
        <v>0</v>
      </c>
      <c r="BY165">
        <f>IF(Y165=AZ165,1,0)</f>
        <v>1</v>
      </c>
      <c r="BZ165">
        <f>IF(Z165=BA165,1,0)</f>
        <v>1</v>
      </c>
      <c r="CA165">
        <f>IF(AA165=BB165,1,0)</f>
        <v>1</v>
      </c>
      <c r="CB165">
        <f>IF(AB165=BC165,1,0)</f>
        <v>1</v>
      </c>
      <c r="CC165">
        <f t="shared" si="4"/>
        <v>16</v>
      </c>
    </row>
    <row r="166" spans="1:81" ht="12.75">
      <c r="A166" t="s">
        <v>97</v>
      </c>
      <c r="B166" s="1">
        <v>38308</v>
      </c>
      <c r="C166" s="2">
        <v>0.8912037037037037</v>
      </c>
      <c r="D166" t="s">
        <v>65</v>
      </c>
      <c r="E166">
        <v>18</v>
      </c>
      <c r="F166" t="s">
        <v>66</v>
      </c>
      <c r="G166">
        <v>13</v>
      </c>
      <c r="H166">
        <v>-1</v>
      </c>
      <c r="I166">
        <v>1</v>
      </c>
      <c r="J166">
        <v>-1</v>
      </c>
      <c r="K166">
        <v>1</v>
      </c>
      <c r="L166">
        <v>1</v>
      </c>
      <c r="M166">
        <v>1</v>
      </c>
      <c r="N166">
        <v>-1</v>
      </c>
      <c r="O166">
        <v>-1</v>
      </c>
      <c r="P166">
        <v>-1</v>
      </c>
      <c r="Q166">
        <v>-1</v>
      </c>
      <c r="R166">
        <v>1</v>
      </c>
      <c r="S166">
        <v>1</v>
      </c>
      <c r="T166">
        <v>1</v>
      </c>
      <c r="U166">
        <v>1</v>
      </c>
      <c r="V166">
        <v>-1</v>
      </c>
      <c r="W166">
        <v>1</v>
      </c>
      <c r="X166">
        <v>1</v>
      </c>
      <c r="Y166">
        <v>1</v>
      </c>
      <c r="Z166">
        <v>1</v>
      </c>
      <c r="AA166">
        <v>1</v>
      </c>
      <c r="AB166">
        <v>-1</v>
      </c>
      <c r="AC166" s="1">
        <v>38308</v>
      </c>
      <c r="AD166" s="2">
        <v>0.9162037037037036</v>
      </c>
      <c r="AE166" t="s">
        <v>65</v>
      </c>
      <c r="AF166">
        <v>18</v>
      </c>
      <c r="AG166" t="s">
        <v>66</v>
      </c>
      <c r="AH166">
        <v>13</v>
      </c>
      <c r="AI166">
        <v>-1</v>
      </c>
      <c r="AJ166">
        <v>-1</v>
      </c>
      <c r="AK166">
        <v>-1</v>
      </c>
      <c r="AL166">
        <v>1</v>
      </c>
      <c r="AM166">
        <v>1</v>
      </c>
      <c r="AN166">
        <v>-1</v>
      </c>
      <c r="AO166">
        <v>1</v>
      </c>
      <c r="AP166">
        <v>1</v>
      </c>
      <c r="AQ166">
        <v>-1</v>
      </c>
      <c r="AR166">
        <v>-1</v>
      </c>
      <c r="AS166">
        <v>1</v>
      </c>
      <c r="AT166">
        <v>1</v>
      </c>
      <c r="AU166">
        <v>-1</v>
      </c>
      <c r="AV166">
        <v>1</v>
      </c>
      <c r="AW166">
        <v>1</v>
      </c>
      <c r="AX166">
        <v>-1</v>
      </c>
      <c r="AY166">
        <v>1</v>
      </c>
      <c r="AZ166">
        <v>1</v>
      </c>
      <c r="BA166">
        <v>-1</v>
      </c>
      <c r="BB166">
        <v>-1</v>
      </c>
      <c r="BC166">
        <v>1</v>
      </c>
      <c r="BD166" t="s">
        <v>38</v>
      </c>
      <c r="BE166" t="s">
        <v>38</v>
      </c>
      <c r="BF166" t="s">
        <v>38</v>
      </c>
      <c r="BG166" t="s">
        <v>63</v>
      </c>
      <c r="BH166">
        <f>IF(H166=AI166,1,0)</f>
        <v>1</v>
      </c>
      <c r="BI166">
        <f>IF(I166=AJ166,1,0)</f>
        <v>0</v>
      </c>
      <c r="BJ166">
        <f>IF(J166=AK166,1,0)</f>
        <v>1</v>
      </c>
      <c r="BK166">
        <f>IF(K166=AL166,1,0)</f>
        <v>1</v>
      </c>
      <c r="BL166">
        <f>IF(L166=AM166,1,0)</f>
        <v>1</v>
      </c>
      <c r="BM166">
        <f>IF(M166=AN166,1,0)</f>
        <v>0</v>
      </c>
      <c r="BN166">
        <f>IF(N166=AO166,1,0)</f>
        <v>0</v>
      </c>
      <c r="BO166">
        <f>IF(O166=AP166,1,0)</f>
        <v>0</v>
      </c>
      <c r="BP166">
        <f>IF(P166=AQ166,1,0)</f>
        <v>1</v>
      </c>
      <c r="BQ166">
        <f>IF(Q166=AR166,1,0)</f>
        <v>1</v>
      </c>
      <c r="BR166">
        <f>IF(R166=AS166,1,0)</f>
        <v>1</v>
      </c>
      <c r="BS166">
        <f>IF(S166=AT166,1,0)</f>
        <v>1</v>
      </c>
      <c r="BT166">
        <f>IF(T166=AU166,1,0)</f>
        <v>0</v>
      </c>
      <c r="BU166">
        <f>IF(U166=AV166,1,0)</f>
        <v>1</v>
      </c>
      <c r="BV166">
        <f>IF(V166=AW166,1,0)</f>
        <v>0</v>
      </c>
      <c r="BW166">
        <f>IF(W166=AX166,1,0)</f>
        <v>0</v>
      </c>
      <c r="BX166">
        <f>IF(X166=AY166,1,0)</f>
        <v>1</v>
      </c>
      <c r="BY166">
        <f>IF(Y166=AZ166,1,0)</f>
        <v>1</v>
      </c>
      <c r="BZ166">
        <f>IF(Z166=BA166,1,0)</f>
        <v>0</v>
      </c>
      <c r="CA166">
        <f>IF(AA166=BB166,1,0)</f>
        <v>0</v>
      </c>
      <c r="CB166">
        <f>IF(AB166=BC166,1,0)</f>
        <v>0</v>
      </c>
      <c r="CC166">
        <f t="shared" si="4"/>
        <v>11</v>
      </c>
    </row>
    <row r="167" spans="1:81" ht="12.75">
      <c r="A167" t="s">
        <v>97</v>
      </c>
      <c r="B167" s="1">
        <v>38308</v>
      </c>
      <c r="C167" s="2">
        <v>0.9719560185185184</v>
      </c>
      <c r="D167" t="s">
        <v>65</v>
      </c>
      <c r="E167">
        <v>18</v>
      </c>
      <c r="F167" t="s">
        <v>64</v>
      </c>
      <c r="G167">
        <v>13</v>
      </c>
      <c r="H167">
        <v>1</v>
      </c>
      <c r="I167">
        <v>-1</v>
      </c>
      <c r="J167">
        <v>-1</v>
      </c>
      <c r="K167">
        <v>1</v>
      </c>
      <c r="L167">
        <v>-1</v>
      </c>
      <c r="M167">
        <v>-1</v>
      </c>
      <c r="N167">
        <v>1</v>
      </c>
      <c r="O167">
        <v>1</v>
      </c>
      <c r="P167">
        <v>1</v>
      </c>
      <c r="Q167">
        <v>1</v>
      </c>
      <c r="R167">
        <v>-1</v>
      </c>
      <c r="S167">
        <v>1</v>
      </c>
      <c r="T167">
        <v>-1</v>
      </c>
      <c r="U167">
        <v>1</v>
      </c>
      <c r="V167">
        <v>1</v>
      </c>
      <c r="W167">
        <v>1</v>
      </c>
      <c r="X167">
        <v>1</v>
      </c>
      <c r="Y167">
        <v>1</v>
      </c>
      <c r="Z167">
        <v>-1</v>
      </c>
      <c r="AA167">
        <v>-1</v>
      </c>
      <c r="AB167">
        <v>1</v>
      </c>
      <c r="AC167" s="1">
        <v>38309</v>
      </c>
      <c r="AD167" s="2">
        <v>0.008101851851851851</v>
      </c>
      <c r="AE167" t="s">
        <v>65</v>
      </c>
      <c r="AF167">
        <v>18</v>
      </c>
      <c r="AG167" t="s">
        <v>64</v>
      </c>
      <c r="AH167">
        <v>13</v>
      </c>
      <c r="AI167">
        <v>1</v>
      </c>
      <c r="AJ167">
        <v>1</v>
      </c>
      <c r="AK167">
        <v>-1</v>
      </c>
      <c r="AL167">
        <v>1</v>
      </c>
      <c r="AM167">
        <v>-1</v>
      </c>
      <c r="AN167">
        <v>1</v>
      </c>
      <c r="AO167">
        <v>1</v>
      </c>
      <c r="AP167">
        <v>1</v>
      </c>
      <c r="AQ167">
        <v>1</v>
      </c>
      <c r="AR167">
        <v>1</v>
      </c>
      <c r="AS167">
        <v>-1</v>
      </c>
      <c r="AT167">
        <v>-1</v>
      </c>
      <c r="AU167">
        <v>-1</v>
      </c>
      <c r="AV167">
        <v>1</v>
      </c>
      <c r="AW167">
        <v>1</v>
      </c>
      <c r="AX167">
        <v>1</v>
      </c>
      <c r="AY167">
        <v>1</v>
      </c>
      <c r="AZ167">
        <v>1</v>
      </c>
      <c r="BA167">
        <v>-1</v>
      </c>
      <c r="BB167">
        <v>1</v>
      </c>
      <c r="BC167">
        <v>1</v>
      </c>
      <c r="BD167" t="s">
        <v>38</v>
      </c>
      <c r="BE167" t="s">
        <v>38</v>
      </c>
      <c r="BF167" t="s">
        <v>38</v>
      </c>
      <c r="BG167" t="s">
        <v>63</v>
      </c>
      <c r="BH167">
        <f>IF(H167=AI167,1,0)</f>
        <v>1</v>
      </c>
      <c r="BI167">
        <f>IF(I167=AJ167,1,0)</f>
        <v>0</v>
      </c>
      <c r="BJ167">
        <f>IF(J167=AK167,1,0)</f>
        <v>1</v>
      </c>
      <c r="BK167">
        <f>IF(K167=AL167,1,0)</f>
        <v>1</v>
      </c>
      <c r="BL167">
        <f>IF(L167=AM167,1,0)</f>
        <v>1</v>
      </c>
      <c r="BM167">
        <f>IF(M167=AN167,1,0)</f>
        <v>0</v>
      </c>
      <c r="BN167">
        <f>IF(N167=AO167,1,0)</f>
        <v>1</v>
      </c>
      <c r="BO167">
        <f>IF(O167=AP167,1,0)</f>
        <v>1</v>
      </c>
      <c r="BP167">
        <f>IF(P167=AQ167,1,0)</f>
        <v>1</v>
      </c>
      <c r="BQ167">
        <f>IF(Q167=AR167,1,0)</f>
        <v>1</v>
      </c>
      <c r="BR167">
        <f>IF(R167=AS167,1,0)</f>
        <v>1</v>
      </c>
      <c r="BS167">
        <f>IF(S167=AT167,1,0)</f>
        <v>0</v>
      </c>
      <c r="BT167">
        <f>IF(T167=AU167,1,0)</f>
        <v>1</v>
      </c>
      <c r="BU167">
        <f>IF(U167=AV167,1,0)</f>
        <v>1</v>
      </c>
      <c r="BV167">
        <f>IF(V167=AW167,1,0)</f>
        <v>1</v>
      </c>
      <c r="BW167">
        <f>IF(W167=AX167,1,0)</f>
        <v>1</v>
      </c>
      <c r="BX167">
        <f>IF(X167=AY167,1,0)</f>
        <v>1</v>
      </c>
      <c r="BY167">
        <f>IF(Y167=AZ167,1,0)</f>
        <v>1</v>
      </c>
      <c r="BZ167">
        <f>IF(Z167=BA167,1,0)</f>
        <v>1</v>
      </c>
      <c r="CA167">
        <f>IF(AA167=BB167,1,0)</f>
        <v>0</v>
      </c>
      <c r="CB167">
        <f>IF(AB167=BC167,1,0)</f>
        <v>1</v>
      </c>
      <c r="CC167">
        <f t="shared" si="4"/>
        <v>17</v>
      </c>
    </row>
    <row r="168" spans="1:81" ht="12.75">
      <c r="A168" t="s">
        <v>97</v>
      </c>
      <c r="B168" s="1">
        <v>38309</v>
      </c>
      <c r="C168" s="2">
        <v>0.6914467592592594</v>
      </c>
      <c r="D168" t="s">
        <v>65</v>
      </c>
      <c r="E168">
        <v>22</v>
      </c>
      <c r="F168" t="s">
        <v>66</v>
      </c>
      <c r="G168">
        <v>15</v>
      </c>
      <c r="H168">
        <v>-1</v>
      </c>
      <c r="I168">
        <v>-1</v>
      </c>
      <c r="J168">
        <v>-1</v>
      </c>
      <c r="K168">
        <v>1</v>
      </c>
      <c r="L168">
        <v>-1</v>
      </c>
      <c r="M168">
        <v>-1</v>
      </c>
      <c r="N168">
        <v>1</v>
      </c>
      <c r="O168">
        <v>-1</v>
      </c>
      <c r="P168">
        <v>-1</v>
      </c>
      <c r="Q168">
        <v>-1</v>
      </c>
      <c r="R168">
        <v>-1</v>
      </c>
      <c r="S168">
        <v>-1</v>
      </c>
      <c r="T168">
        <v>1</v>
      </c>
      <c r="U168">
        <v>-1</v>
      </c>
      <c r="V168">
        <v>1</v>
      </c>
      <c r="W168">
        <v>-1</v>
      </c>
      <c r="X168">
        <v>-1</v>
      </c>
      <c r="Y168">
        <v>-1</v>
      </c>
      <c r="Z168">
        <v>1</v>
      </c>
      <c r="AA168">
        <v>-1</v>
      </c>
      <c r="AB168">
        <v>-1</v>
      </c>
      <c r="AC168" s="1">
        <v>38309</v>
      </c>
      <c r="AD168" s="2">
        <v>0.7034490740740741</v>
      </c>
      <c r="AE168" t="s">
        <v>65</v>
      </c>
      <c r="AF168">
        <v>22</v>
      </c>
      <c r="AG168" t="s">
        <v>66</v>
      </c>
      <c r="AH168">
        <v>22</v>
      </c>
      <c r="AI168">
        <v>-1</v>
      </c>
      <c r="AJ168">
        <v>-1</v>
      </c>
      <c r="AK168" s="3">
        <v>1</v>
      </c>
      <c r="AL168" s="3">
        <v>-1</v>
      </c>
      <c r="AM168">
        <v>1</v>
      </c>
      <c r="AN168">
        <v>-1</v>
      </c>
      <c r="AO168">
        <v>-1</v>
      </c>
      <c r="AP168">
        <v>-1</v>
      </c>
      <c r="AQ168">
        <v>-1</v>
      </c>
      <c r="AR168">
        <v>-1</v>
      </c>
      <c r="AS168">
        <v>-1</v>
      </c>
      <c r="AT168">
        <v>-1</v>
      </c>
      <c r="AU168">
        <v>1</v>
      </c>
      <c r="AV168">
        <v>-1</v>
      </c>
      <c r="AW168">
        <v>-1</v>
      </c>
      <c r="AX168">
        <v>-1</v>
      </c>
      <c r="AY168">
        <v>-1</v>
      </c>
      <c r="AZ168">
        <v>-1</v>
      </c>
      <c r="BA168">
        <v>-1</v>
      </c>
      <c r="BB168">
        <v>-1</v>
      </c>
      <c r="BC168">
        <v>-1</v>
      </c>
      <c r="BD168" t="s">
        <v>38</v>
      </c>
      <c r="BE168" t="s">
        <v>38</v>
      </c>
      <c r="BF168" t="s">
        <v>38</v>
      </c>
      <c r="BG168" t="s">
        <v>61</v>
      </c>
      <c r="BH168">
        <f>IF(H168=AI168,1,0)</f>
        <v>1</v>
      </c>
      <c r="BI168">
        <f>IF(I168=AJ168,1,0)</f>
        <v>1</v>
      </c>
      <c r="BJ168">
        <f>IF(J168=AK168,1,0)</f>
        <v>0</v>
      </c>
      <c r="BK168">
        <f>IF(K168=AL168,1,0)</f>
        <v>0</v>
      </c>
      <c r="BL168">
        <f>IF(L168=AM168,1,0)</f>
        <v>0</v>
      </c>
      <c r="BM168">
        <f>IF(M168=AN168,1,0)</f>
        <v>1</v>
      </c>
      <c r="BN168">
        <f>IF(N168=AO168,1,0)</f>
        <v>0</v>
      </c>
      <c r="BO168">
        <f>IF(O168=AP168,1,0)</f>
        <v>1</v>
      </c>
      <c r="BP168">
        <f>IF(P168=AQ168,1,0)</f>
        <v>1</v>
      </c>
      <c r="BQ168">
        <f>IF(Q168=AR168,1,0)</f>
        <v>1</v>
      </c>
      <c r="BR168">
        <f>IF(R168=AS168,1,0)</f>
        <v>1</v>
      </c>
      <c r="BS168">
        <f>IF(S168=AT168,1,0)</f>
        <v>1</v>
      </c>
      <c r="BT168">
        <f>IF(T168=AU168,1,0)</f>
        <v>1</v>
      </c>
      <c r="BU168">
        <f>IF(U168=AV168,1,0)</f>
        <v>1</v>
      </c>
      <c r="BV168">
        <f>IF(V168=AW168,1,0)</f>
        <v>0</v>
      </c>
      <c r="BW168">
        <f>IF(W168=AX168,1,0)</f>
        <v>1</v>
      </c>
      <c r="BX168">
        <f>IF(X168=AY168,1,0)</f>
        <v>1</v>
      </c>
      <c r="BY168">
        <f>IF(Y168=AZ168,1,0)</f>
        <v>1</v>
      </c>
      <c r="BZ168">
        <f>IF(Z168=BA168,1,0)</f>
        <v>0</v>
      </c>
      <c r="CA168">
        <f>IF(AA168=BB168,1,0)</f>
        <v>1</v>
      </c>
      <c r="CB168">
        <f>IF(AB168=BC168,1,0)</f>
        <v>1</v>
      </c>
      <c r="CC168">
        <f t="shared" si="4"/>
        <v>15</v>
      </c>
    </row>
    <row r="169" spans="1:81" ht="12.75">
      <c r="A169" t="s">
        <v>97</v>
      </c>
      <c r="B169" s="1">
        <v>38308</v>
      </c>
      <c r="C169" s="2">
        <v>0.8122106481481483</v>
      </c>
      <c r="D169" t="s">
        <v>98</v>
      </c>
      <c r="E169">
        <v>20</v>
      </c>
      <c r="F169" t="s">
        <v>64</v>
      </c>
      <c r="G169">
        <v>12</v>
      </c>
      <c r="H169">
        <v>-1</v>
      </c>
      <c r="I169">
        <v>-1</v>
      </c>
      <c r="J169">
        <v>-1</v>
      </c>
      <c r="K169">
        <v>1</v>
      </c>
      <c r="L169">
        <v>1</v>
      </c>
      <c r="M169">
        <v>1</v>
      </c>
      <c r="N169">
        <v>1</v>
      </c>
      <c r="O169">
        <v>1</v>
      </c>
      <c r="P169">
        <v>-1</v>
      </c>
      <c r="Q169">
        <v>-1</v>
      </c>
      <c r="R169">
        <v>-1</v>
      </c>
      <c r="S169">
        <v>-1</v>
      </c>
      <c r="T169">
        <v>-1</v>
      </c>
      <c r="U169">
        <v>1</v>
      </c>
      <c r="V169">
        <v>1</v>
      </c>
      <c r="W169">
        <v>1</v>
      </c>
      <c r="X169">
        <v>-1</v>
      </c>
      <c r="Y169">
        <v>1</v>
      </c>
      <c r="Z169">
        <v>-1</v>
      </c>
      <c r="AA169">
        <v>-1</v>
      </c>
      <c r="AB169">
        <v>1</v>
      </c>
      <c r="AC169" s="1">
        <v>38308</v>
      </c>
      <c r="AD169" s="2">
        <v>0.8169791666666667</v>
      </c>
      <c r="AE169" t="s">
        <v>98</v>
      </c>
      <c r="AF169">
        <v>20</v>
      </c>
      <c r="AG169" t="s">
        <v>64</v>
      </c>
      <c r="AH169">
        <v>12</v>
      </c>
      <c r="AI169">
        <v>-1</v>
      </c>
      <c r="AJ169">
        <v>1</v>
      </c>
      <c r="AK169" s="3">
        <v>1</v>
      </c>
      <c r="AL169">
        <v>1</v>
      </c>
      <c r="AM169">
        <v>1</v>
      </c>
      <c r="AN169">
        <v>1</v>
      </c>
      <c r="AO169">
        <v>1</v>
      </c>
      <c r="AP169">
        <v>1</v>
      </c>
      <c r="AQ169">
        <v>1</v>
      </c>
      <c r="AR169">
        <v>1</v>
      </c>
      <c r="AS169">
        <v>1</v>
      </c>
      <c r="AT169">
        <v>1</v>
      </c>
      <c r="AU169">
        <v>1</v>
      </c>
      <c r="AV169">
        <v>1</v>
      </c>
      <c r="AW169">
        <v>1</v>
      </c>
      <c r="AX169">
        <v>1</v>
      </c>
      <c r="AY169">
        <v>-1</v>
      </c>
      <c r="AZ169">
        <v>-1</v>
      </c>
      <c r="BA169">
        <v>-1</v>
      </c>
      <c r="BB169">
        <v>1</v>
      </c>
      <c r="BC169">
        <v>1</v>
      </c>
      <c r="BD169" t="s">
        <v>38</v>
      </c>
      <c r="BE169" t="s">
        <v>38</v>
      </c>
      <c r="BF169" t="s">
        <v>38</v>
      </c>
      <c r="BG169" t="s">
        <v>63</v>
      </c>
      <c r="BH169">
        <f>IF(H169=AI169,1,0)</f>
        <v>1</v>
      </c>
      <c r="BI169">
        <f>IF(I169=AJ169,1,0)</f>
        <v>0</v>
      </c>
      <c r="BJ169">
        <f>IF(J169=AK169,1,0)</f>
        <v>0</v>
      </c>
      <c r="BK169">
        <f>IF(K169=AL169,1,0)</f>
        <v>1</v>
      </c>
      <c r="BL169">
        <f>IF(L169=AM169,1,0)</f>
        <v>1</v>
      </c>
      <c r="BM169">
        <f>IF(M169=AN169,1,0)</f>
        <v>1</v>
      </c>
      <c r="BN169">
        <f>IF(N169=AO169,1,0)</f>
        <v>1</v>
      </c>
      <c r="BO169">
        <f>IF(O169=AP169,1,0)</f>
        <v>1</v>
      </c>
      <c r="BP169">
        <f>IF(P169=AQ169,1,0)</f>
        <v>0</v>
      </c>
      <c r="BQ169">
        <f>IF(Q169=AR169,1,0)</f>
        <v>0</v>
      </c>
      <c r="BR169">
        <f>IF(R169=AS169,1,0)</f>
        <v>0</v>
      </c>
      <c r="BS169">
        <f>IF(S169=AT169,1,0)</f>
        <v>0</v>
      </c>
      <c r="BT169">
        <f>IF(T169=AU169,1,0)</f>
        <v>0</v>
      </c>
      <c r="BU169">
        <f>IF(U169=AV169,1,0)</f>
        <v>1</v>
      </c>
      <c r="BV169">
        <f>IF(V169=AW169,1,0)</f>
        <v>1</v>
      </c>
      <c r="BW169">
        <f>IF(W169=AX169,1,0)</f>
        <v>1</v>
      </c>
      <c r="BX169">
        <f>IF(X169=AY169,1,0)</f>
        <v>1</v>
      </c>
      <c r="BY169">
        <f>IF(Y169=AZ169,1,0)</f>
        <v>0</v>
      </c>
      <c r="BZ169">
        <f>IF(Z169=BA169,1,0)</f>
        <v>1</v>
      </c>
      <c r="CA169">
        <f>IF(AA169=BB169,1,0)</f>
        <v>0</v>
      </c>
      <c r="CB169">
        <f>IF(AB169=BC169,1,0)</f>
        <v>1</v>
      </c>
      <c r="CC169">
        <f t="shared" si="4"/>
        <v>12</v>
      </c>
    </row>
    <row r="170" spans="1:81" ht="12.75">
      <c r="A170" t="s">
        <v>97</v>
      </c>
      <c r="B170" s="1">
        <v>38309</v>
      </c>
      <c r="C170" s="2">
        <v>0.6718402777777778</v>
      </c>
      <c r="D170" t="s">
        <v>65</v>
      </c>
      <c r="E170">
        <v>20</v>
      </c>
      <c r="F170" t="s">
        <v>64</v>
      </c>
      <c r="G170">
        <v>14</v>
      </c>
      <c r="H170">
        <v>1</v>
      </c>
      <c r="I170">
        <v>-1</v>
      </c>
      <c r="J170">
        <v>-1</v>
      </c>
      <c r="K170">
        <v>1</v>
      </c>
      <c r="L170">
        <v>-1</v>
      </c>
      <c r="M170">
        <v>-1</v>
      </c>
      <c r="N170">
        <v>1</v>
      </c>
      <c r="O170">
        <v>1</v>
      </c>
      <c r="P170">
        <v>1</v>
      </c>
      <c r="Q170">
        <v>1</v>
      </c>
      <c r="R170">
        <v>-1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1</v>
      </c>
      <c r="Z170">
        <v>-1</v>
      </c>
      <c r="AA170">
        <v>1</v>
      </c>
      <c r="AB170">
        <v>1</v>
      </c>
      <c r="AC170" s="1">
        <v>38309</v>
      </c>
      <c r="AD170" s="2">
        <v>0.6986226851851852</v>
      </c>
      <c r="AE170" t="s">
        <v>65</v>
      </c>
      <c r="AF170">
        <v>20</v>
      </c>
      <c r="AG170" t="s">
        <v>64</v>
      </c>
      <c r="AH170">
        <v>14</v>
      </c>
      <c r="AI170">
        <v>1</v>
      </c>
      <c r="AJ170">
        <v>1</v>
      </c>
      <c r="AK170">
        <v>-1</v>
      </c>
      <c r="AL170">
        <v>1</v>
      </c>
      <c r="AM170">
        <v>-1</v>
      </c>
      <c r="AN170">
        <v>1</v>
      </c>
      <c r="AO170">
        <v>1</v>
      </c>
      <c r="AP170">
        <v>1</v>
      </c>
      <c r="AQ170">
        <v>-1</v>
      </c>
      <c r="AR170">
        <v>1</v>
      </c>
      <c r="AS170">
        <v>-1</v>
      </c>
      <c r="AT170">
        <v>1</v>
      </c>
      <c r="AU170">
        <v>-1</v>
      </c>
      <c r="AV170">
        <v>1</v>
      </c>
      <c r="AW170">
        <v>1</v>
      </c>
      <c r="AX170">
        <v>1</v>
      </c>
      <c r="AY170">
        <v>1</v>
      </c>
      <c r="AZ170">
        <v>1</v>
      </c>
      <c r="BA170">
        <v>-1</v>
      </c>
      <c r="BB170">
        <v>1</v>
      </c>
      <c r="BC170">
        <v>1</v>
      </c>
      <c r="BD170" t="s">
        <v>38</v>
      </c>
      <c r="BE170" t="s">
        <v>38</v>
      </c>
      <c r="BF170" t="s">
        <v>38</v>
      </c>
      <c r="BG170" t="s">
        <v>61</v>
      </c>
      <c r="BH170">
        <f>IF(H170=AI170,1,0)</f>
        <v>1</v>
      </c>
      <c r="BI170">
        <f>IF(I170=AJ170,1,0)</f>
        <v>0</v>
      </c>
      <c r="BJ170">
        <f>IF(J170=AK170,1,0)</f>
        <v>1</v>
      </c>
      <c r="BK170">
        <f>IF(K170=AL170,1,0)</f>
        <v>1</v>
      </c>
      <c r="BL170">
        <f>IF(L170=AM170,1,0)</f>
        <v>1</v>
      </c>
      <c r="BM170">
        <f>IF(M170=AN170,1,0)</f>
        <v>0</v>
      </c>
      <c r="BN170">
        <f>IF(N170=AO170,1,0)</f>
        <v>1</v>
      </c>
      <c r="BO170">
        <f>IF(O170=AP170,1,0)</f>
        <v>1</v>
      </c>
      <c r="BP170">
        <f>IF(P170=AQ170,1,0)</f>
        <v>0</v>
      </c>
      <c r="BQ170">
        <f>IF(Q170=AR170,1,0)</f>
        <v>1</v>
      </c>
      <c r="BR170">
        <f>IF(R170=AS170,1,0)</f>
        <v>1</v>
      </c>
      <c r="BS170">
        <f>IF(S170=AT170,1,0)</f>
        <v>1</v>
      </c>
      <c r="BT170">
        <f>IF(T170=AU170,1,0)</f>
        <v>0</v>
      </c>
      <c r="BU170">
        <f>IF(U170=AV170,1,0)</f>
        <v>1</v>
      </c>
      <c r="BV170">
        <f>IF(V170=AW170,1,0)</f>
        <v>1</v>
      </c>
      <c r="BW170">
        <f>IF(W170=AX170,1,0)</f>
        <v>1</v>
      </c>
      <c r="BX170">
        <f>IF(X170=AY170,1,0)</f>
        <v>1</v>
      </c>
      <c r="BY170">
        <f>IF(Y170=AZ170,1,0)</f>
        <v>1</v>
      </c>
      <c r="BZ170">
        <f>IF(Z170=BA170,1,0)</f>
        <v>1</v>
      </c>
      <c r="CA170">
        <f>IF(AA170=BB170,1,0)</f>
        <v>1</v>
      </c>
      <c r="CB170">
        <f>IF(AB170=BC170,1,0)</f>
        <v>1</v>
      </c>
      <c r="CC170">
        <f aca="true" t="shared" si="5" ref="CC170:CC179">SUM(BH170:CB170)</f>
        <v>17</v>
      </c>
    </row>
    <row r="171" spans="1:81" ht="12.75">
      <c r="A171" t="s">
        <v>97</v>
      </c>
      <c r="B171" s="1">
        <v>38308</v>
      </c>
      <c r="C171" s="2">
        <v>0.9352199074074075</v>
      </c>
      <c r="D171" t="s">
        <v>99</v>
      </c>
      <c r="E171">
        <v>18</v>
      </c>
      <c r="F171" t="s">
        <v>64</v>
      </c>
      <c r="G171">
        <v>12</v>
      </c>
      <c r="H171">
        <v>-1</v>
      </c>
      <c r="I171">
        <v>-1</v>
      </c>
      <c r="J171">
        <v>-1</v>
      </c>
      <c r="K171">
        <v>1</v>
      </c>
      <c r="L171">
        <v>-1</v>
      </c>
      <c r="M171">
        <v>-1</v>
      </c>
      <c r="N171">
        <v>-1</v>
      </c>
      <c r="O171">
        <v>-1</v>
      </c>
      <c r="P171">
        <v>-1</v>
      </c>
      <c r="Q171">
        <v>-1</v>
      </c>
      <c r="R171">
        <v>-1</v>
      </c>
      <c r="S171">
        <v>-1</v>
      </c>
      <c r="T171">
        <v>-1</v>
      </c>
      <c r="U171">
        <v>-1</v>
      </c>
      <c r="V171">
        <v>-1</v>
      </c>
      <c r="W171">
        <v>1</v>
      </c>
      <c r="X171">
        <v>-1</v>
      </c>
      <c r="Y171">
        <v>-1</v>
      </c>
      <c r="Z171">
        <v>-1</v>
      </c>
      <c r="AA171">
        <v>1</v>
      </c>
      <c r="AB171">
        <v>-1</v>
      </c>
      <c r="AC171" s="1">
        <v>38308</v>
      </c>
      <c r="AD171" s="2">
        <v>0.9480902777777778</v>
      </c>
      <c r="AE171" t="s">
        <v>95</v>
      </c>
      <c r="AF171">
        <v>18</v>
      </c>
      <c r="AG171" t="s">
        <v>64</v>
      </c>
      <c r="AH171">
        <v>12</v>
      </c>
      <c r="AI171">
        <v>-1</v>
      </c>
      <c r="AJ171">
        <v>1</v>
      </c>
      <c r="AK171">
        <v>-1</v>
      </c>
      <c r="AL171">
        <v>1</v>
      </c>
      <c r="AM171">
        <v>-1</v>
      </c>
      <c r="AN171">
        <v>-1</v>
      </c>
      <c r="AO171">
        <v>-1</v>
      </c>
      <c r="AP171">
        <v>-1</v>
      </c>
      <c r="AQ171">
        <v>-1</v>
      </c>
      <c r="AR171">
        <v>-1</v>
      </c>
      <c r="AS171">
        <v>-1</v>
      </c>
      <c r="AT171">
        <v>1</v>
      </c>
      <c r="AU171">
        <v>1</v>
      </c>
      <c r="AV171">
        <v>-1</v>
      </c>
      <c r="AW171">
        <v>1</v>
      </c>
      <c r="AX171">
        <v>1</v>
      </c>
      <c r="AY171">
        <v>1</v>
      </c>
      <c r="AZ171">
        <v>-1</v>
      </c>
      <c r="BA171">
        <v>1</v>
      </c>
      <c r="BB171">
        <v>1</v>
      </c>
      <c r="BC171">
        <v>-1</v>
      </c>
      <c r="BD171" t="s">
        <v>38</v>
      </c>
      <c r="BE171" t="s">
        <v>38</v>
      </c>
      <c r="BF171" t="s">
        <v>38</v>
      </c>
      <c r="BG171" t="s">
        <v>63</v>
      </c>
      <c r="BH171">
        <f>IF(H171=AI171,1,0)</f>
        <v>1</v>
      </c>
      <c r="BI171">
        <f>IF(I171=AJ171,1,0)</f>
        <v>0</v>
      </c>
      <c r="BJ171">
        <f>IF(J171=AK171,1,0)</f>
        <v>1</v>
      </c>
      <c r="BK171">
        <f>IF(K171=AL171,1,0)</f>
        <v>1</v>
      </c>
      <c r="BL171">
        <f>IF(L171=AM171,1,0)</f>
        <v>1</v>
      </c>
      <c r="BM171">
        <f>IF(M171=AN171,1,0)</f>
        <v>1</v>
      </c>
      <c r="BN171">
        <f>IF(N171=AO171,1,0)</f>
        <v>1</v>
      </c>
      <c r="BO171">
        <f>IF(O171=AP171,1,0)</f>
        <v>1</v>
      </c>
      <c r="BP171">
        <f>IF(P171=AQ171,1,0)</f>
        <v>1</v>
      </c>
      <c r="BQ171">
        <f>IF(Q171=AR171,1,0)</f>
        <v>1</v>
      </c>
      <c r="BR171">
        <f>IF(R171=AS171,1,0)</f>
        <v>1</v>
      </c>
      <c r="BS171">
        <f>IF(S171=AT171,1,0)</f>
        <v>0</v>
      </c>
      <c r="BT171">
        <f>IF(T171=AU171,1,0)</f>
        <v>0</v>
      </c>
      <c r="BU171">
        <f>IF(U171=AV171,1,0)</f>
        <v>1</v>
      </c>
      <c r="BV171">
        <f>IF(V171=AW171,1,0)</f>
        <v>0</v>
      </c>
      <c r="BW171">
        <f>IF(W171=AX171,1,0)</f>
        <v>1</v>
      </c>
      <c r="BX171">
        <f>IF(X171=AY171,1,0)</f>
        <v>0</v>
      </c>
      <c r="BY171">
        <f>IF(Y171=AZ171,1,0)</f>
        <v>1</v>
      </c>
      <c r="BZ171">
        <f>IF(Z171=BA171,1,0)</f>
        <v>0</v>
      </c>
      <c r="CA171">
        <f>IF(AA171=BB171,1,0)</f>
        <v>1</v>
      </c>
      <c r="CB171">
        <f>IF(AB171=BC171,1,0)</f>
        <v>1</v>
      </c>
      <c r="CC171">
        <f t="shared" si="5"/>
        <v>15</v>
      </c>
    </row>
    <row r="172" spans="1:81" ht="12.75">
      <c r="A172" t="s">
        <v>97</v>
      </c>
      <c r="B172" s="1">
        <v>38309</v>
      </c>
      <c r="C172" s="2">
        <v>0.6776504629629629</v>
      </c>
      <c r="D172" t="s">
        <v>99</v>
      </c>
      <c r="E172">
        <v>24</v>
      </c>
      <c r="F172" t="s">
        <v>64</v>
      </c>
      <c r="G172">
        <v>12</v>
      </c>
      <c r="H172">
        <v>-1</v>
      </c>
      <c r="I172">
        <v>1</v>
      </c>
      <c r="J172">
        <v>-1</v>
      </c>
      <c r="K172">
        <v>1</v>
      </c>
      <c r="L172">
        <v>-1</v>
      </c>
      <c r="M172">
        <v>-1</v>
      </c>
      <c r="N172">
        <v>1</v>
      </c>
      <c r="O172">
        <v>1</v>
      </c>
      <c r="P172">
        <v>-1</v>
      </c>
      <c r="Q172">
        <v>-1</v>
      </c>
      <c r="R172">
        <v>1</v>
      </c>
      <c r="S172">
        <v>-1</v>
      </c>
      <c r="T172">
        <v>1</v>
      </c>
      <c r="U172">
        <v>-1</v>
      </c>
      <c r="V172">
        <v>1</v>
      </c>
      <c r="W172">
        <v>-1</v>
      </c>
      <c r="X172">
        <v>-1</v>
      </c>
      <c r="Y172">
        <v>1</v>
      </c>
      <c r="Z172">
        <v>-1</v>
      </c>
      <c r="AA172">
        <v>1</v>
      </c>
      <c r="AB172">
        <v>1</v>
      </c>
      <c r="AC172" s="1">
        <v>38309</v>
      </c>
      <c r="AD172" s="2">
        <v>0.7080555555555555</v>
      </c>
      <c r="AF172">
        <v>24</v>
      </c>
      <c r="AG172" t="s">
        <v>64</v>
      </c>
      <c r="AH172">
        <v>15</v>
      </c>
      <c r="AI172">
        <v>1</v>
      </c>
      <c r="AJ172">
        <v>-1</v>
      </c>
      <c r="AK172">
        <v>-1</v>
      </c>
      <c r="AL172">
        <v>1</v>
      </c>
      <c r="AM172">
        <v>-1</v>
      </c>
      <c r="AN172">
        <v>1</v>
      </c>
      <c r="AO172">
        <v>1</v>
      </c>
      <c r="AP172">
        <v>1</v>
      </c>
      <c r="AQ172">
        <v>-1</v>
      </c>
      <c r="AR172">
        <v>1</v>
      </c>
      <c r="AS172">
        <v>1</v>
      </c>
      <c r="AT172">
        <v>1</v>
      </c>
      <c r="AU172">
        <v>1</v>
      </c>
      <c r="AV172">
        <v>-1</v>
      </c>
      <c r="AW172">
        <v>-1</v>
      </c>
      <c r="AX172">
        <v>1</v>
      </c>
      <c r="AY172">
        <v>-1</v>
      </c>
      <c r="AZ172">
        <v>1</v>
      </c>
      <c r="BA172">
        <v>1</v>
      </c>
      <c r="BB172">
        <v>1</v>
      </c>
      <c r="BC172">
        <v>1</v>
      </c>
      <c r="BD172" t="s">
        <v>38</v>
      </c>
      <c r="BE172" t="s">
        <v>38</v>
      </c>
      <c r="BF172" t="s">
        <v>38</v>
      </c>
      <c r="BG172" t="s">
        <v>61</v>
      </c>
      <c r="BH172">
        <f>IF(H172=AI172,1,0)</f>
        <v>0</v>
      </c>
      <c r="BI172">
        <f>IF(I172=AJ172,1,0)</f>
        <v>0</v>
      </c>
      <c r="BJ172">
        <f>IF(J172=AK172,1,0)</f>
        <v>1</v>
      </c>
      <c r="BK172">
        <f>IF(K172=AL172,1,0)</f>
        <v>1</v>
      </c>
      <c r="BL172">
        <f>IF(L172=AM172,1,0)</f>
        <v>1</v>
      </c>
      <c r="BM172">
        <f>IF(M172=AN172,1,0)</f>
        <v>0</v>
      </c>
      <c r="BN172">
        <f>IF(N172=AO172,1,0)</f>
        <v>1</v>
      </c>
      <c r="BO172">
        <f>IF(O172=AP172,1,0)</f>
        <v>1</v>
      </c>
      <c r="BP172">
        <f>IF(P172=AQ172,1,0)</f>
        <v>1</v>
      </c>
      <c r="BQ172">
        <f>IF(Q172=AR172,1,0)</f>
        <v>0</v>
      </c>
      <c r="BR172">
        <f>IF(R172=AS172,1,0)</f>
        <v>1</v>
      </c>
      <c r="BS172">
        <f>IF(S172=AT172,1,0)</f>
        <v>0</v>
      </c>
      <c r="BT172">
        <f>IF(T172=AU172,1,0)</f>
        <v>1</v>
      </c>
      <c r="BU172">
        <f>IF(U172=AV172,1,0)</f>
        <v>1</v>
      </c>
      <c r="BV172">
        <f>IF(V172=AW172,1,0)</f>
        <v>0</v>
      </c>
      <c r="BW172">
        <f>IF(W172=AX172,1,0)</f>
        <v>0</v>
      </c>
      <c r="BX172">
        <f>IF(X172=AY172,1,0)</f>
        <v>1</v>
      </c>
      <c r="BY172">
        <f>IF(Y172=AZ172,1,0)</f>
        <v>1</v>
      </c>
      <c r="BZ172">
        <f>IF(Z172=BA172,1,0)</f>
        <v>0</v>
      </c>
      <c r="CA172">
        <f>IF(AA172=BB172,1,0)</f>
        <v>1</v>
      </c>
      <c r="CB172">
        <f>IF(AB172=BC172,1,0)</f>
        <v>1</v>
      </c>
      <c r="CC172">
        <f t="shared" si="5"/>
        <v>13</v>
      </c>
    </row>
    <row r="173" spans="1:81" ht="12.75">
      <c r="A173" t="s">
        <v>97</v>
      </c>
      <c r="B173" s="1">
        <v>38309</v>
      </c>
      <c r="C173" s="2">
        <v>0.6777777777777777</v>
      </c>
      <c r="D173" t="s">
        <v>99</v>
      </c>
      <c r="E173">
        <v>18</v>
      </c>
      <c r="F173" t="s">
        <v>64</v>
      </c>
      <c r="G173">
        <v>13</v>
      </c>
      <c r="H173">
        <v>1</v>
      </c>
      <c r="I173">
        <v>1</v>
      </c>
      <c r="J173">
        <v>-1</v>
      </c>
      <c r="K173">
        <v>1</v>
      </c>
      <c r="L173">
        <v>-1</v>
      </c>
      <c r="M173">
        <v>-1</v>
      </c>
      <c r="N173">
        <v>1</v>
      </c>
      <c r="O173">
        <v>1</v>
      </c>
      <c r="P173">
        <v>-1</v>
      </c>
      <c r="Q173">
        <v>1</v>
      </c>
      <c r="R173">
        <v>-1</v>
      </c>
      <c r="S173">
        <v>1</v>
      </c>
      <c r="T173">
        <v>-1</v>
      </c>
      <c r="U173">
        <v>1</v>
      </c>
      <c r="V173">
        <v>1</v>
      </c>
      <c r="W173">
        <v>-1</v>
      </c>
      <c r="X173">
        <v>1</v>
      </c>
      <c r="Y173">
        <v>1</v>
      </c>
      <c r="Z173">
        <v>-1</v>
      </c>
      <c r="AA173">
        <v>-1</v>
      </c>
      <c r="AB173">
        <v>1</v>
      </c>
      <c r="AC173" s="1">
        <v>38309</v>
      </c>
      <c r="AD173" s="2">
        <v>0.7041203703703703</v>
      </c>
      <c r="AE173" t="s">
        <v>99</v>
      </c>
      <c r="AF173">
        <v>18</v>
      </c>
      <c r="AG173" t="s">
        <v>64</v>
      </c>
      <c r="AH173">
        <v>13</v>
      </c>
      <c r="AI173">
        <v>1</v>
      </c>
      <c r="AJ173">
        <v>-1</v>
      </c>
      <c r="AK173">
        <v>-1</v>
      </c>
      <c r="AL173">
        <v>1</v>
      </c>
      <c r="AM173">
        <v>-1</v>
      </c>
      <c r="AN173">
        <v>1</v>
      </c>
      <c r="AO173">
        <v>1</v>
      </c>
      <c r="AP173">
        <v>1</v>
      </c>
      <c r="AQ173">
        <v>-1</v>
      </c>
      <c r="AR173">
        <v>1</v>
      </c>
      <c r="AS173">
        <v>-1</v>
      </c>
      <c r="AT173">
        <v>-1</v>
      </c>
      <c r="AU173">
        <v>-1</v>
      </c>
      <c r="AV173">
        <v>1</v>
      </c>
      <c r="AW173">
        <v>-1</v>
      </c>
      <c r="AX173">
        <v>1</v>
      </c>
      <c r="AY173">
        <v>1</v>
      </c>
      <c r="AZ173">
        <v>1</v>
      </c>
      <c r="BA173">
        <v>-1</v>
      </c>
      <c r="BB173">
        <v>1</v>
      </c>
      <c r="BC173">
        <v>-1</v>
      </c>
      <c r="BD173" t="s">
        <v>38</v>
      </c>
      <c r="BE173" t="s">
        <v>38</v>
      </c>
      <c r="BF173" t="s">
        <v>38</v>
      </c>
      <c r="BG173" t="s">
        <v>61</v>
      </c>
      <c r="BH173">
        <f>IF(H173=AI173,1,0)</f>
        <v>1</v>
      </c>
      <c r="BI173">
        <f>IF(I173=AJ173,1,0)</f>
        <v>0</v>
      </c>
      <c r="BJ173">
        <f>IF(J173=AK173,1,0)</f>
        <v>1</v>
      </c>
      <c r="BK173">
        <f>IF(K173=AL173,1,0)</f>
        <v>1</v>
      </c>
      <c r="BL173">
        <f>IF(L173=AM173,1,0)</f>
        <v>1</v>
      </c>
      <c r="BM173">
        <f>IF(M173=AN173,1,0)</f>
        <v>0</v>
      </c>
      <c r="BN173">
        <f>IF(N173=AO173,1,0)</f>
        <v>1</v>
      </c>
      <c r="BO173">
        <f>IF(O173=AP173,1,0)</f>
        <v>1</v>
      </c>
      <c r="BP173">
        <f>IF(P173=AQ173,1,0)</f>
        <v>1</v>
      </c>
      <c r="BQ173">
        <f>IF(Q173=AR173,1,0)</f>
        <v>1</v>
      </c>
      <c r="BR173">
        <f>IF(R173=AS173,1,0)</f>
        <v>1</v>
      </c>
      <c r="BS173">
        <f>IF(S173=AT173,1,0)</f>
        <v>0</v>
      </c>
      <c r="BT173">
        <f>IF(T173=AU173,1,0)</f>
        <v>1</v>
      </c>
      <c r="BU173">
        <f>IF(U173=AV173,1,0)</f>
        <v>1</v>
      </c>
      <c r="BV173">
        <f>IF(V173=AW173,1,0)</f>
        <v>0</v>
      </c>
      <c r="BW173">
        <f>IF(W173=AX173,1,0)</f>
        <v>0</v>
      </c>
      <c r="BX173">
        <f>IF(X173=AY173,1,0)</f>
        <v>1</v>
      </c>
      <c r="BY173">
        <f>IF(Y173=AZ173,1,0)</f>
        <v>1</v>
      </c>
      <c r="BZ173">
        <f>IF(Z173=BA173,1,0)</f>
        <v>1</v>
      </c>
      <c r="CA173">
        <f>IF(AA173=BB173,1,0)</f>
        <v>0</v>
      </c>
      <c r="CB173">
        <f>IF(AB173=BC173,1,0)</f>
        <v>0</v>
      </c>
      <c r="CC173">
        <f t="shared" si="5"/>
        <v>14</v>
      </c>
    </row>
    <row r="174" spans="1:81" ht="12.75">
      <c r="A174" t="s">
        <v>97</v>
      </c>
      <c r="B174" s="1">
        <v>38309</v>
      </c>
      <c r="C174" s="2">
        <v>0.5361458333333333</v>
      </c>
      <c r="D174" t="s">
        <v>65</v>
      </c>
      <c r="E174">
        <v>18</v>
      </c>
      <c r="F174" t="s">
        <v>66</v>
      </c>
      <c r="G174">
        <v>12</v>
      </c>
      <c r="H174">
        <v>-1</v>
      </c>
      <c r="I174">
        <v>-1</v>
      </c>
      <c r="J174">
        <v>-1</v>
      </c>
      <c r="K174">
        <v>1</v>
      </c>
      <c r="L174">
        <v>-1</v>
      </c>
      <c r="M174">
        <v>-1</v>
      </c>
      <c r="N174">
        <v>-1</v>
      </c>
      <c r="O174">
        <v>-1</v>
      </c>
      <c r="P174">
        <v>-1</v>
      </c>
      <c r="Q174">
        <v>1</v>
      </c>
      <c r="R174">
        <v>1</v>
      </c>
      <c r="S174">
        <v>-1</v>
      </c>
      <c r="T174">
        <v>1</v>
      </c>
      <c r="U174">
        <v>-1</v>
      </c>
      <c r="V174">
        <v>1</v>
      </c>
      <c r="W174">
        <v>1</v>
      </c>
      <c r="X174">
        <v>1</v>
      </c>
      <c r="Y174">
        <v>-1</v>
      </c>
      <c r="Z174">
        <v>1</v>
      </c>
      <c r="AA174">
        <v>-1</v>
      </c>
      <c r="AB174">
        <v>-1</v>
      </c>
      <c r="AC174" s="1">
        <v>38309</v>
      </c>
      <c r="AD174" s="2">
        <v>0.5570833333333333</v>
      </c>
      <c r="AE174" t="s">
        <v>65</v>
      </c>
      <c r="AF174">
        <v>18</v>
      </c>
      <c r="AG174" t="s">
        <v>66</v>
      </c>
      <c r="AH174">
        <v>12</v>
      </c>
      <c r="AI174">
        <v>-1</v>
      </c>
      <c r="AJ174">
        <v>-1</v>
      </c>
      <c r="AK174">
        <v>-1</v>
      </c>
      <c r="AL174" s="3">
        <v>-1</v>
      </c>
      <c r="AM174">
        <v>-1</v>
      </c>
      <c r="AN174">
        <v>-1</v>
      </c>
      <c r="AO174">
        <v>-1</v>
      </c>
      <c r="AP174">
        <v>-1</v>
      </c>
      <c r="AQ174">
        <v>-1</v>
      </c>
      <c r="AR174">
        <v>-1</v>
      </c>
      <c r="AS174">
        <v>-1</v>
      </c>
      <c r="AT174">
        <v>-1</v>
      </c>
      <c r="AU174">
        <v>1</v>
      </c>
      <c r="AV174">
        <v>-1</v>
      </c>
      <c r="AW174">
        <v>1</v>
      </c>
      <c r="AX174">
        <v>1</v>
      </c>
      <c r="AY174">
        <v>1</v>
      </c>
      <c r="AZ174">
        <v>-1</v>
      </c>
      <c r="BA174">
        <v>-1</v>
      </c>
      <c r="BB174">
        <v>1</v>
      </c>
      <c r="BC174">
        <v>-1</v>
      </c>
      <c r="BD174" t="s">
        <v>38</v>
      </c>
      <c r="BE174" t="s">
        <v>38</v>
      </c>
      <c r="BF174" t="s">
        <v>38</v>
      </c>
      <c r="BG174" t="s">
        <v>63</v>
      </c>
      <c r="BH174">
        <f>IF(H174=AI174,1,0)</f>
        <v>1</v>
      </c>
      <c r="BI174">
        <f>IF(I174=AJ174,1,0)</f>
        <v>1</v>
      </c>
      <c r="BJ174">
        <f>IF(J174=AK174,1,0)</f>
        <v>1</v>
      </c>
      <c r="BK174">
        <f>IF(K174=AL174,1,0)</f>
        <v>0</v>
      </c>
      <c r="BL174">
        <f>IF(L174=AM174,1,0)</f>
        <v>1</v>
      </c>
      <c r="BM174">
        <f>IF(M174=AN174,1,0)</f>
        <v>1</v>
      </c>
      <c r="BN174">
        <f>IF(N174=AO174,1,0)</f>
        <v>1</v>
      </c>
      <c r="BO174">
        <f>IF(O174=AP174,1,0)</f>
        <v>1</v>
      </c>
      <c r="BP174">
        <f>IF(P174=AQ174,1,0)</f>
        <v>1</v>
      </c>
      <c r="BQ174">
        <f>IF(Q174=AR174,1,0)</f>
        <v>0</v>
      </c>
      <c r="BR174">
        <f>IF(R174=AS174,1,0)</f>
        <v>0</v>
      </c>
      <c r="BS174">
        <f>IF(S174=AT174,1,0)</f>
        <v>1</v>
      </c>
      <c r="BT174">
        <f>IF(T174=AU174,1,0)</f>
        <v>1</v>
      </c>
      <c r="BU174">
        <f>IF(U174=AV174,1,0)</f>
        <v>1</v>
      </c>
      <c r="BV174">
        <f>IF(V174=AW174,1,0)</f>
        <v>1</v>
      </c>
      <c r="BW174">
        <f>IF(W174=AX174,1,0)</f>
        <v>1</v>
      </c>
      <c r="BX174">
        <f>IF(X174=AY174,1,0)</f>
        <v>1</v>
      </c>
      <c r="BY174">
        <f>IF(Y174=AZ174,1,0)</f>
        <v>1</v>
      </c>
      <c r="BZ174">
        <f>IF(Z174=BA174,1,0)</f>
        <v>0</v>
      </c>
      <c r="CA174">
        <f>IF(AA174=BB174,1,0)</f>
        <v>0</v>
      </c>
      <c r="CB174">
        <f>IF(AB174=BC174,1,0)</f>
        <v>1</v>
      </c>
      <c r="CC174">
        <f t="shared" si="5"/>
        <v>16</v>
      </c>
    </row>
    <row r="175" spans="1:81" ht="12.75">
      <c r="A175" t="s">
        <v>97</v>
      </c>
      <c r="B175" s="1">
        <v>38309</v>
      </c>
      <c r="C175" s="2">
        <v>0.6837847222222222</v>
      </c>
      <c r="D175" t="s">
        <v>99</v>
      </c>
      <c r="E175">
        <v>18</v>
      </c>
      <c r="F175" t="s">
        <v>64</v>
      </c>
      <c r="G175">
        <v>12</v>
      </c>
      <c r="H175">
        <v>-1</v>
      </c>
      <c r="I175">
        <v>-1</v>
      </c>
      <c r="J175">
        <v>-1</v>
      </c>
      <c r="K175">
        <v>1</v>
      </c>
      <c r="L175">
        <v>-1</v>
      </c>
      <c r="M175">
        <v>-1</v>
      </c>
      <c r="N175">
        <v>-1</v>
      </c>
      <c r="O175">
        <v>-1</v>
      </c>
      <c r="P175">
        <v>1</v>
      </c>
      <c r="Q175">
        <v>-1</v>
      </c>
      <c r="R175">
        <v>-1</v>
      </c>
      <c r="S175">
        <v>1</v>
      </c>
      <c r="T175">
        <v>-1</v>
      </c>
      <c r="U175">
        <v>-1</v>
      </c>
      <c r="V175">
        <v>1</v>
      </c>
      <c r="W175">
        <v>1</v>
      </c>
      <c r="X175">
        <v>-1</v>
      </c>
      <c r="Y175">
        <v>-1</v>
      </c>
      <c r="Z175">
        <v>1</v>
      </c>
      <c r="AA175">
        <v>1</v>
      </c>
      <c r="AB175">
        <v>-1</v>
      </c>
      <c r="AC175" s="1">
        <v>38309</v>
      </c>
      <c r="AD175" s="2">
        <v>0.7023032407407408</v>
      </c>
      <c r="AE175" t="s">
        <v>99</v>
      </c>
      <c r="AF175">
        <v>18</v>
      </c>
      <c r="AG175" t="s">
        <v>64</v>
      </c>
      <c r="AH175">
        <v>12</v>
      </c>
      <c r="AI175">
        <v>-1</v>
      </c>
      <c r="AJ175">
        <v>-1</v>
      </c>
      <c r="AK175">
        <v>-1</v>
      </c>
      <c r="AL175">
        <v>1</v>
      </c>
      <c r="AM175">
        <v>-1</v>
      </c>
      <c r="AN175">
        <v>-1</v>
      </c>
      <c r="AO175">
        <v>-1</v>
      </c>
      <c r="AP175">
        <v>-1</v>
      </c>
      <c r="AQ175">
        <v>-1</v>
      </c>
      <c r="AR175">
        <v>-1</v>
      </c>
      <c r="AS175">
        <v>-1</v>
      </c>
      <c r="AT175">
        <v>-1</v>
      </c>
      <c r="AU175">
        <v>1</v>
      </c>
      <c r="AV175">
        <v>-1</v>
      </c>
      <c r="AW175">
        <v>-1</v>
      </c>
      <c r="AX175">
        <v>1</v>
      </c>
      <c r="AY175">
        <v>1</v>
      </c>
      <c r="AZ175">
        <v>-1</v>
      </c>
      <c r="BA175">
        <v>-1</v>
      </c>
      <c r="BB175">
        <v>1</v>
      </c>
      <c r="BC175">
        <v>-1</v>
      </c>
      <c r="BD175" t="s">
        <v>38</v>
      </c>
      <c r="BE175" t="s">
        <v>38</v>
      </c>
      <c r="BF175" t="s">
        <v>38</v>
      </c>
      <c r="BG175" t="s">
        <v>61</v>
      </c>
      <c r="BH175">
        <f>IF(H175=AI175,1,0)</f>
        <v>1</v>
      </c>
      <c r="BI175">
        <f>IF(I175=AJ175,1,0)</f>
        <v>1</v>
      </c>
      <c r="BJ175">
        <f>IF(J175=AK175,1,0)</f>
        <v>1</v>
      </c>
      <c r="BK175">
        <f>IF(K175=AL175,1,0)</f>
        <v>1</v>
      </c>
      <c r="BL175">
        <f>IF(L175=AM175,1,0)</f>
        <v>1</v>
      </c>
      <c r="BM175">
        <f>IF(M175=AN175,1,0)</f>
        <v>1</v>
      </c>
      <c r="BN175">
        <f>IF(N175=AO175,1,0)</f>
        <v>1</v>
      </c>
      <c r="BO175">
        <f>IF(O175=AP175,1,0)</f>
        <v>1</v>
      </c>
      <c r="BP175">
        <f>IF(P175=AQ175,1,0)</f>
        <v>0</v>
      </c>
      <c r="BQ175">
        <f>IF(Q175=AR175,1,0)</f>
        <v>1</v>
      </c>
      <c r="BR175">
        <f>IF(R175=AS175,1,0)</f>
        <v>1</v>
      </c>
      <c r="BS175">
        <f>IF(S175=AT175,1,0)</f>
        <v>0</v>
      </c>
      <c r="BT175">
        <f>IF(T175=AU175,1,0)</f>
        <v>0</v>
      </c>
      <c r="BU175">
        <f>IF(U175=AV175,1,0)</f>
        <v>1</v>
      </c>
      <c r="BV175">
        <f>IF(V175=AW175,1,0)</f>
        <v>0</v>
      </c>
      <c r="BW175">
        <f>IF(W175=AX175,1,0)</f>
        <v>1</v>
      </c>
      <c r="BX175">
        <f>IF(X175=AY175,1,0)</f>
        <v>0</v>
      </c>
      <c r="BY175">
        <f>IF(Y175=AZ175,1,0)</f>
        <v>1</v>
      </c>
      <c r="BZ175">
        <f>IF(Z175=BA175,1,0)</f>
        <v>0</v>
      </c>
      <c r="CA175">
        <f>IF(AA175=BB175,1,0)</f>
        <v>1</v>
      </c>
      <c r="CB175">
        <f>IF(AB175=BC175,1,0)</f>
        <v>1</v>
      </c>
      <c r="CC175">
        <f t="shared" si="5"/>
        <v>15</v>
      </c>
    </row>
    <row r="176" spans="1:81" ht="12.75">
      <c r="A176" t="s">
        <v>97</v>
      </c>
      <c r="B176" s="1">
        <v>38308</v>
      </c>
      <c r="C176" s="2">
        <v>0.6134953703703704</v>
      </c>
      <c r="D176" t="s">
        <v>65</v>
      </c>
      <c r="E176">
        <v>19</v>
      </c>
      <c r="F176" t="s">
        <v>64</v>
      </c>
      <c r="G176">
        <v>12</v>
      </c>
      <c r="H176">
        <v>-1</v>
      </c>
      <c r="I176">
        <v>-1</v>
      </c>
      <c r="J176">
        <v>-1</v>
      </c>
      <c r="K176">
        <v>1</v>
      </c>
      <c r="L176">
        <v>-1</v>
      </c>
      <c r="M176">
        <v>-1</v>
      </c>
      <c r="N176">
        <v>-1</v>
      </c>
      <c r="O176">
        <v>-1</v>
      </c>
      <c r="P176">
        <v>1</v>
      </c>
      <c r="Q176">
        <v>-1</v>
      </c>
      <c r="R176">
        <v>1</v>
      </c>
      <c r="S176">
        <v>1</v>
      </c>
      <c r="T176">
        <v>-1</v>
      </c>
      <c r="U176">
        <v>-1</v>
      </c>
      <c r="V176">
        <v>1</v>
      </c>
      <c r="W176">
        <v>1</v>
      </c>
      <c r="X176">
        <v>1</v>
      </c>
      <c r="Y176">
        <v>-1</v>
      </c>
      <c r="Z176">
        <v>1</v>
      </c>
      <c r="AA176">
        <v>1</v>
      </c>
      <c r="AB176">
        <v>-1</v>
      </c>
      <c r="AC176" s="1">
        <v>38308</v>
      </c>
      <c r="AD176" s="2">
        <v>0.6339930555555555</v>
      </c>
      <c r="AE176" t="s">
        <v>65</v>
      </c>
      <c r="AF176">
        <v>19</v>
      </c>
      <c r="AG176" t="s">
        <v>64</v>
      </c>
      <c r="AH176">
        <v>12</v>
      </c>
      <c r="AI176">
        <v>-1</v>
      </c>
      <c r="AJ176">
        <v>-1</v>
      </c>
      <c r="AK176">
        <v>-1</v>
      </c>
      <c r="AL176">
        <v>1</v>
      </c>
      <c r="AM176">
        <v>-1</v>
      </c>
      <c r="AN176">
        <v>1</v>
      </c>
      <c r="AO176">
        <v>-1</v>
      </c>
      <c r="AP176">
        <v>1</v>
      </c>
      <c r="AQ176">
        <v>1</v>
      </c>
      <c r="AR176">
        <v>-1</v>
      </c>
      <c r="AS176">
        <v>-1</v>
      </c>
      <c r="AT176">
        <v>1</v>
      </c>
      <c r="AU176">
        <v>-1</v>
      </c>
      <c r="AV176">
        <v>-1</v>
      </c>
      <c r="AW176">
        <v>1</v>
      </c>
      <c r="AX176">
        <v>1</v>
      </c>
      <c r="AY176">
        <v>1</v>
      </c>
      <c r="AZ176">
        <v>-1</v>
      </c>
      <c r="BA176">
        <v>1</v>
      </c>
      <c r="BB176">
        <v>1</v>
      </c>
      <c r="BC176">
        <v>1</v>
      </c>
      <c r="BD176" t="s">
        <v>38</v>
      </c>
      <c r="BE176" t="s">
        <v>38</v>
      </c>
      <c r="BF176" t="s">
        <v>38</v>
      </c>
      <c r="BG176" t="s">
        <v>63</v>
      </c>
      <c r="BH176">
        <f>IF(H176=AI176,1,0)</f>
        <v>1</v>
      </c>
      <c r="BI176">
        <f>IF(I176=AJ176,1,0)</f>
        <v>1</v>
      </c>
      <c r="BJ176">
        <f>IF(J176=AK176,1,0)</f>
        <v>1</v>
      </c>
      <c r="BK176">
        <f>IF(K176=AL176,1,0)</f>
        <v>1</v>
      </c>
      <c r="BL176">
        <f>IF(L176=AM176,1,0)</f>
        <v>1</v>
      </c>
      <c r="BM176">
        <f>IF(M176=AN176,1,0)</f>
        <v>0</v>
      </c>
      <c r="BN176">
        <f>IF(N176=AO176,1,0)</f>
        <v>1</v>
      </c>
      <c r="BO176">
        <f>IF(O176=AP176,1,0)</f>
        <v>0</v>
      </c>
      <c r="BP176">
        <f>IF(P176=AQ176,1,0)</f>
        <v>1</v>
      </c>
      <c r="BQ176">
        <f>IF(Q176=AR176,1,0)</f>
        <v>1</v>
      </c>
      <c r="BR176">
        <f>IF(R176=AS176,1,0)</f>
        <v>0</v>
      </c>
      <c r="BS176">
        <f>IF(S176=AT176,1,0)</f>
        <v>1</v>
      </c>
      <c r="BT176">
        <f>IF(T176=AU176,1,0)</f>
        <v>1</v>
      </c>
      <c r="BU176">
        <f>IF(U176=AV176,1,0)</f>
        <v>1</v>
      </c>
      <c r="BV176">
        <f>IF(V176=AW176,1,0)</f>
        <v>1</v>
      </c>
      <c r="BW176">
        <f>IF(W176=AX176,1,0)</f>
        <v>1</v>
      </c>
      <c r="BX176">
        <f>IF(X176=AY176,1,0)</f>
        <v>1</v>
      </c>
      <c r="BY176">
        <f>IF(Y176=AZ176,1,0)</f>
        <v>1</v>
      </c>
      <c r="BZ176">
        <f>IF(Z176=BA176,1,0)</f>
        <v>1</v>
      </c>
      <c r="CA176">
        <f>IF(AA176=BB176,1,0)</f>
        <v>1</v>
      </c>
      <c r="CB176">
        <f>IF(AB176=BC176,1,0)</f>
        <v>0</v>
      </c>
      <c r="CC176">
        <f t="shared" si="5"/>
        <v>17</v>
      </c>
    </row>
    <row r="177" spans="1:81" ht="12.75">
      <c r="A177" t="s">
        <v>97</v>
      </c>
      <c r="B177" s="1">
        <v>38307</v>
      </c>
      <c r="C177" s="2">
        <v>0.743263888888889</v>
      </c>
      <c r="D177" t="s">
        <v>65</v>
      </c>
      <c r="E177">
        <v>18</v>
      </c>
      <c r="F177" t="s">
        <v>64</v>
      </c>
      <c r="G177">
        <v>12</v>
      </c>
      <c r="H177">
        <v>-1</v>
      </c>
      <c r="I177">
        <v>-1</v>
      </c>
      <c r="J177">
        <v>-1</v>
      </c>
      <c r="K177">
        <v>1</v>
      </c>
      <c r="L177">
        <v>-1</v>
      </c>
      <c r="M177">
        <v>-1</v>
      </c>
      <c r="N177">
        <v>1</v>
      </c>
      <c r="O177">
        <v>-1</v>
      </c>
      <c r="P177">
        <v>-1</v>
      </c>
      <c r="Q177">
        <v>-1</v>
      </c>
      <c r="R177">
        <v>-1</v>
      </c>
      <c r="S177">
        <v>-1</v>
      </c>
      <c r="T177">
        <v>1</v>
      </c>
      <c r="U177">
        <v>-1</v>
      </c>
      <c r="V177">
        <v>1</v>
      </c>
      <c r="W177">
        <v>1</v>
      </c>
      <c r="X177">
        <v>1</v>
      </c>
      <c r="Y177">
        <v>-1</v>
      </c>
      <c r="Z177">
        <v>1</v>
      </c>
      <c r="AA177">
        <v>-1</v>
      </c>
      <c r="AB177">
        <v>-1</v>
      </c>
      <c r="AC177" s="1">
        <v>38308</v>
      </c>
      <c r="AD177" s="2">
        <v>0.7814699074074074</v>
      </c>
      <c r="AE177" t="s">
        <v>65</v>
      </c>
      <c r="AF177">
        <v>18</v>
      </c>
      <c r="AG177" t="s">
        <v>64</v>
      </c>
      <c r="AH177">
        <v>12</v>
      </c>
      <c r="AI177">
        <v>-1</v>
      </c>
      <c r="AJ177">
        <v>-1</v>
      </c>
      <c r="AK177">
        <v>-1</v>
      </c>
      <c r="AL177">
        <v>1</v>
      </c>
      <c r="AM177">
        <v>-1</v>
      </c>
      <c r="AN177">
        <v>-1</v>
      </c>
      <c r="AO177">
        <v>1</v>
      </c>
      <c r="AP177">
        <v>-1</v>
      </c>
      <c r="AQ177">
        <v>-1</v>
      </c>
      <c r="AR177">
        <v>-1</v>
      </c>
      <c r="AS177">
        <v>-1</v>
      </c>
      <c r="AT177">
        <v>-1</v>
      </c>
      <c r="AU177">
        <v>1</v>
      </c>
      <c r="AV177">
        <v>-1</v>
      </c>
      <c r="AW177">
        <v>-1</v>
      </c>
      <c r="AX177">
        <v>-1</v>
      </c>
      <c r="AY177">
        <v>1</v>
      </c>
      <c r="AZ177">
        <v>-1</v>
      </c>
      <c r="BA177">
        <v>-1</v>
      </c>
      <c r="BB177">
        <v>-1</v>
      </c>
      <c r="BC177">
        <v>-1</v>
      </c>
      <c r="BD177" t="s">
        <v>38</v>
      </c>
      <c r="BE177" t="s">
        <v>38</v>
      </c>
      <c r="BF177" t="s">
        <v>38</v>
      </c>
      <c r="BG177" t="s">
        <v>63</v>
      </c>
      <c r="BH177">
        <f>IF(H177=AI177,1,0)</f>
        <v>1</v>
      </c>
      <c r="BI177">
        <f>IF(I177=AJ177,1,0)</f>
        <v>1</v>
      </c>
      <c r="BJ177">
        <f>IF(J177=AK177,1,0)</f>
        <v>1</v>
      </c>
      <c r="BK177">
        <f>IF(K177=AL177,1,0)</f>
        <v>1</v>
      </c>
      <c r="BL177">
        <f>IF(L177=AM177,1,0)</f>
        <v>1</v>
      </c>
      <c r="BM177">
        <f>IF(M177=AN177,1,0)</f>
        <v>1</v>
      </c>
      <c r="BN177">
        <f>IF(N177=AO177,1,0)</f>
        <v>1</v>
      </c>
      <c r="BO177">
        <f>IF(O177=AP177,1,0)</f>
        <v>1</v>
      </c>
      <c r="BP177">
        <f>IF(P177=AQ177,1,0)</f>
        <v>1</v>
      </c>
      <c r="BQ177">
        <f>IF(Q177=AR177,1,0)</f>
        <v>1</v>
      </c>
      <c r="BR177">
        <f>IF(R177=AS177,1,0)</f>
        <v>1</v>
      </c>
      <c r="BS177">
        <f>IF(S177=AT177,1,0)</f>
        <v>1</v>
      </c>
      <c r="BT177">
        <f>IF(T177=AU177,1,0)</f>
        <v>1</v>
      </c>
      <c r="BU177">
        <f>IF(U177=AV177,1,0)</f>
        <v>1</v>
      </c>
      <c r="BV177">
        <f>IF(V177=AW177,1,0)</f>
        <v>0</v>
      </c>
      <c r="BW177">
        <f>IF(W177=AX177,1,0)</f>
        <v>0</v>
      </c>
      <c r="BX177">
        <f>IF(X177=AY177,1,0)</f>
        <v>1</v>
      </c>
      <c r="BY177">
        <f>IF(Y177=AZ177,1,0)</f>
        <v>1</v>
      </c>
      <c r="BZ177">
        <f>IF(Z177=BA177,1,0)</f>
        <v>0</v>
      </c>
      <c r="CA177">
        <f>IF(AA177=BB177,1,0)</f>
        <v>1</v>
      </c>
      <c r="CB177">
        <f>IF(AB177=BC177,1,0)</f>
        <v>1</v>
      </c>
      <c r="CC177">
        <f t="shared" si="5"/>
        <v>18</v>
      </c>
    </row>
    <row r="178" spans="1:81" ht="12.75">
      <c r="A178" t="s">
        <v>97</v>
      </c>
      <c r="B178" s="1">
        <v>38308</v>
      </c>
      <c r="C178" s="2">
        <v>0.0953125</v>
      </c>
      <c r="D178" t="s">
        <v>65</v>
      </c>
      <c r="E178">
        <v>18</v>
      </c>
      <c r="F178" t="s">
        <v>64</v>
      </c>
      <c r="G178">
        <v>12</v>
      </c>
      <c r="H178">
        <v>-1</v>
      </c>
      <c r="I178">
        <v>-1</v>
      </c>
      <c r="J178">
        <v>-1</v>
      </c>
      <c r="K178">
        <v>1</v>
      </c>
      <c r="L178">
        <v>-1</v>
      </c>
      <c r="M178">
        <v>1</v>
      </c>
      <c r="N178">
        <v>1</v>
      </c>
      <c r="O178">
        <v>1</v>
      </c>
      <c r="P178">
        <v>-1</v>
      </c>
      <c r="Q178">
        <v>1</v>
      </c>
      <c r="R178">
        <v>-1</v>
      </c>
      <c r="S178">
        <v>1</v>
      </c>
      <c r="T178">
        <v>-1</v>
      </c>
      <c r="U178">
        <v>-1</v>
      </c>
      <c r="V178">
        <v>1</v>
      </c>
      <c r="W178">
        <v>1</v>
      </c>
      <c r="X178">
        <v>-1</v>
      </c>
      <c r="Y178">
        <v>1</v>
      </c>
      <c r="Z178">
        <v>-1</v>
      </c>
      <c r="AA178">
        <v>-1</v>
      </c>
      <c r="AB178">
        <v>-1</v>
      </c>
      <c r="AC178" s="1">
        <v>38308</v>
      </c>
      <c r="AD178" s="2">
        <v>0.951736111111111</v>
      </c>
      <c r="AE178" t="s">
        <v>65</v>
      </c>
      <c r="AF178">
        <v>18</v>
      </c>
      <c r="AG178" t="s">
        <v>64</v>
      </c>
      <c r="AH178">
        <v>12</v>
      </c>
      <c r="AI178">
        <v>-1</v>
      </c>
      <c r="AJ178">
        <v>-1</v>
      </c>
      <c r="AK178">
        <v>-1</v>
      </c>
      <c r="AL178" s="3">
        <v>-1</v>
      </c>
      <c r="AM178">
        <v>-1</v>
      </c>
      <c r="AN178">
        <v>1</v>
      </c>
      <c r="AO178">
        <v>1</v>
      </c>
      <c r="AP178">
        <v>1</v>
      </c>
      <c r="AQ178">
        <v>-1</v>
      </c>
      <c r="AR178">
        <v>-1</v>
      </c>
      <c r="AS178">
        <v>-1</v>
      </c>
      <c r="AT178">
        <v>1</v>
      </c>
      <c r="AU178">
        <v>-1</v>
      </c>
      <c r="AV178">
        <v>-1</v>
      </c>
      <c r="AW178">
        <v>1</v>
      </c>
      <c r="AX178">
        <v>-1</v>
      </c>
      <c r="AY178">
        <v>1</v>
      </c>
      <c r="AZ178">
        <v>-1</v>
      </c>
      <c r="BA178">
        <v>1</v>
      </c>
      <c r="BB178">
        <v>-1</v>
      </c>
      <c r="BC178">
        <v>-1</v>
      </c>
      <c r="BD178" t="s">
        <v>38</v>
      </c>
      <c r="BE178" t="s">
        <v>38</v>
      </c>
      <c r="BF178" t="s">
        <v>38</v>
      </c>
      <c r="BG178" t="s">
        <v>63</v>
      </c>
      <c r="BH178">
        <f>IF(H178=AI178,1,0)</f>
        <v>1</v>
      </c>
      <c r="BI178">
        <f>IF(I178=AJ178,1,0)</f>
        <v>1</v>
      </c>
      <c r="BJ178">
        <f>IF(J178=AK178,1,0)</f>
        <v>1</v>
      </c>
      <c r="BK178">
        <f>IF(K178=AL178,1,0)</f>
        <v>0</v>
      </c>
      <c r="BL178">
        <f>IF(L178=AM178,1,0)</f>
        <v>1</v>
      </c>
      <c r="BM178">
        <f>IF(M178=AN178,1,0)</f>
        <v>1</v>
      </c>
      <c r="BN178">
        <f>IF(N178=AO178,1,0)</f>
        <v>1</v>
      </c>
      <c r="BO178">
        <f>IF(O178=AP178,1,0)</f>
        <v>1</v>
      </c>
      <c r="BP178">
        <f>IF(P178=AQ178,1,0)</f>
        <v>1</v>
      </c>
      <c r="BQ178">
        <f>IF(Q178=AR178,1,0)</f>
        <v>0</v>
      </c>
      <c r="BR178">
        <f>IF(R178=AS178,1,0)</f>
        <v>1</v>
      </c>
      <c r="BS178">
        <f>IF(S178=AT178,1,0)</f>
        <v>1</v>
      </c>
      <c r="BT178">
        <f>IF(T178=AU178,1,0)</f>
        <v>1</v>
      </c>
      <c r="BU178">
        <f>IF(U178=AV178,1,0)</f>
        <v>1</v>
      </c>
      <c r="BV178">
        <f>IF(V178=AW178,1,0)</f>
        <v>1</v>
      </c>
      <c r="BW178">
        <f>IF(W178=AX178,1,0)</f>
        <v>0</v>
      </c>
      <c r="BX178">
        <f>IF(X178=AY178,1,0)</f>
        <v>0</v>
      </c>
      <c r="BY178">
        <f>IF(Y178=AZ178,1,0)</f>
        <v>0</v>
      </c>
      <c r="BZ178">
        <f>IF(Z178=BA178,1,0)</f>
        <v>0</v>
      </c>
      <c r="CA178">
        <f>IF(AA178=BB178,1,0)</f>
        <v>1</v>
      </c>
      <c r="CB178">
        <f>IF(AB178=BC178,1,0)</f>
        <v>1</v>
      </c>
      <c r="CC178">
        <f t="shared" si="5"/>
        <v>15</v>
      </c>
    </row>
    <row r="179" spans="1:81" ht="12.75">
      <c r="A179" t="s">
        <v>97</v>
      </c>
      <c r="B179" s="1">
        <v>38307</v>
      </c>
      <c r="C179" s="2">
        <v>0.6966550925925926</v>
      </c>
      <c r="D179" t="s">
        <v>65</v>
      </c>
      <c r="E179">
        <v>18</v>
      </c>
      <c r="F179" t="s">
        <v>64</v>
      </c>
      <c r="G179">
        <v>12</v>
      </c>
      <c r="H179">
        <v>-1</v>
      </c>
      <c r="I179">
        <v>-1</v>
      </c>
      <c r="J179">
        <v>-1</v>
      </c>
      <c r="K179">
        <v>1</v>
      </c>
      <c r="L179">
        <v>-1</v>
      </c>
      <c r="M179">
        <v>-1</v>
      </c>
      <c r="N179">
        <v>1</v>
      </c>
      <c r="O179">
        <v>-1</v>
      </c>
      <c r="P179">
        <v>-1</v>
      </c>
      <c r="Q179">
        <v>-1</v>
      </c>
      <c r="R179">
        <v>-1</v>
      </c>
      <c r="S179">
        <v>1</v>
      </c>
      <c r="T179">
        <v>1</v>
      </c>
      <c r="U179">
        <v>-1</v>
      </c>
      <c r="V179">
        <v>1</v>
      </c>
      <c r="W179">
        <v>1</v>
      </c>
      <c r="X179">
        <v>1</v>
      </c>
      <c r="Y179">
        <v>-1</v>
      </c>
      <c r="Z179">
        <v>-1</v>
      </c>
      <c r="AA179">
        <v>1</v>
      </c>
      <c r="AB179">
        <v>-1</v>
      </c>
      <c r="AC179" s="1">
        <v>38308</v>
      </c>
      <c r="AD179" s="2">
        <v>0.7734606481481481</v>
      </c>
      <c r="AE179" t="s">
        <v>96</v>
      </c>
      <c r="AF179">
        <v>18</v>
      </c>
      <c r="AG179" t="s">
        <v>64</v>
      </c>
      <c r="AH179">
        <v>12</v>
      </c>
      <c r="AI179">
        <v>-1</v>
      </c>
      <c r="AJ179">
        <v>1</v>
      </c>
      <c r="AK179">
        <v>-1</v>
      </c>
      <c r="AL179">
        <v>1</v>
      </c>
      <c r="AM179">
        <v>1</v>
      </c>
      <c r="AN179">
        <v>-1</v>
      </c>
      <c r="AO179">
        <v>-1</v>
      </c>
      <c r="AP179">
        <v>-1</v>
      </c>
      <c r="AQ179">
        <v>1</v>
      </c>
      <c r="AR179">
        <v>-1</v>
      </c>
      <c r="AS179">
        <v>-1</v>
      </c>
      <c r="AT179">
        <v>1</v>
      </c>
      <c r="AU179">
        <v>1</v>
      </c>
      <c r="AV179">
        <v>-1</v>
      </c>
      <c r="AW179">
        <v>1</v>
      </c>
      <c r="AX179">
        <v>1</v>
      </c>
      <c r="AY179">
        <v>-1</v>
      </c>
      <c r="AZ179">
        <v>-1</v>
      </c>
      <c r="BA179">
        <v>-1</v>
      </c>
      <c r="BB179">
        <v>1</v>
      </c>
      <c r="BC179">
        <v>-1</v>
      </c>
      <c r="BD179" t="s">
        <v>38</v>
      </c>
      <c r="BE179" t="s">
        <v>38</v>
      </c>
      <c r="BF179" t="s">
        <v>38</v>
      </c>
      <c r="BG179" t="s">
        <v>63</v>
      </c>
      <c r="BH179">
        <f>IF(H179=AI179,1,0)</f>
        <v>1</v>
      </c>
      <c r="BI179">
        <f>IF(I179=AJ179,1,0)</f>
        <v>0</v>
      </c>
      <c r="BJ179">
        <f>IF(J179=AK179,1,0)</f>
        <v>1</v>
      </c>
      <c r="BK179">
        <f>IF(K179=AL179,1,0)</f>
        <v>1</v>
      </c>
      <c r="BL179">
        <f>IF(L179=AM179,1,0)</f>
        <v>0</v>
      </c>
      <c r="BM179">
        <f>IF(M179=AN179,1,0)</f>
        <v>1</v>
      </c>
      <c r="BN179">
        <f>IF(N179=AO179,1,0)</f>
        <v>0</v>
      </c>
      <c r="BO179">
        <f>IF(O179=AP179,1,0)</f>
        <v>1</v>
      </c>
      <c r="BP179">
        <f>IF(P179=AQ179,1,0)</f>
        <v>0</v>
      </c>
      <c r="BQ179">
        <f>IF(Q179=AR179,1,0)</f>
        <v>1</v>
      </c>
      <c r="BR179">
        <f>IF(R179=AS179,1,0)</f>
        <v>1</v>
      </c>
      <c r="BS179">
        <f>IF(S179=AT179,1,0)</f>
        <v>1</v>
      </c>
      <c r="BT179">
        <f>IF(T179=AU179,1,0)</f>
        <v>1</v>
      </c>
      <c r="BU179">
        <f>IF(U179=AV179,1,0)</f>
        <v>1</v>
      </c>
      <c r="BV179">
        <f>IF(V179=AW179,1,0)</f>
        <v>1</v>
      </c>
      <c r="BW179">
        <f>IF(W179=AX179,1,0)</f>
        <v>1</v>
      </c>
      <c r="BX179">
        <f>IF(X179=AY179,1,0)</f>
        <v>0</v>
      </c>
      <c r="BY179">
        <f>IF(Y179=AZ179,1,0)</f>
        <v>1</v>
      </c>
      <c r="BZ179">
        <f>IF(Z179=BA179,1,0)</f>
        <v>1</v>
      </c>
      <c r="CA179">
        <f>IF(AA179=BB179,1,0)</f>
        <v>1</v>
      </c>
      <c r="CB179">
        <f>IF(AB179=BC179,1,0)</f>
        <v>1</v>
      </c>
      <c r="CC179">
        <f t="shared" si="5"/>
        <v>16</v>
      </c>
    </row>
    <row r="180" ht="12.75">
      <c r="CC180">
        <f>AVERAGE(CC2:CC179)</f>
        <v>15.02247191011236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29"/>
  <sheetViews>
    <sheetView workbookViewId="0" topLeftCell="A1">
      <selection activeCell="S15" sqref="S15"/>
    </sheetView>
  </sheetViews>
  <sheetFormatPr defaultColWidth="11.00390625" defaultRowHeight="12"/>
  <cols>
    <col min="1" max="1" width="12.625" style="0" customWidth="1"/>
    <col min="2" max="32" width="7.625" style="0" customWidth="1"/>
  </cols>
  <sheetData>
    <row r="2" spans="2:22" ht="12.75">
      <c r="B2" t="s">
        <v>22</v>
      </c>
      <c r="C2" t="s">
        <v>23</v>
      </c>
      <c r="D2" t="s">
        <v>24</v>
      </c>
      <c r="E2" t="s">
        <v>25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t="s">
        <v>31</v>
      </c>
      <c r="L2" t="s">
        <v>32</v>
      </c>
      <c r="M2" t="s">
        <v>33</v>
      </c>
      <c r="N2" t="s">
        <v>34</v>
      </c>
      <c r="O2" t="s">
        <v>128</v>
      </c>
      <c r="P2" t="s">
        <v>129</v>
      </c>
      <c r="Q2" t="s">
        <v>130</v>
      </c>
      <c r="R2" t="s">
        <v>131</v>
      </c>
      <c r="S2" t="s">
        <v>132</v>
      </c>
      <c r="T2" t="s">
        <v>133</v>
      </c>
      <c r="U2" t="s">
        <v>102</v>
      </c>
      <c r="V2" t="s">
        <v>103</v>
      </c>
    </row>
    <row r="3" spans="1:23" ht="12.75">
      <c r="A3" t="s">
        <v>201</v>
      </c>
      <c r="B3" s="22">
        <f>(AVERAGE(B4:B5))</f>
        <v>0.43258426966292135</v>
      </c>
      <c r="C3" s="22">
        <f>(AVERAGE(C4:C5))</f>
        <v>0.34831460674157305</v>
      </c>
      <c r="D3" s="22">
        <f aca="true" t="shared" si="0" ref="D3:V3">(AVERAGE(D4:D5))</f>
        <v>0.06741573033707865</v>
      </c>
      <c r="E3" s="22">
        <f t="shared" si="0"/>
        <v>0.901685393258427</v>
      </c>
      <c r="F3" s="22">
        <f t="shared" si="0"/>
        <v>0.3061797752808989</v>
      </c>
      <c r="G3" s="22">
        <f t="shared" si="0"/>
        <v>0.3651685393258427</v>
      </c>
      <c r="H3" s="22">
        <f t="shared" si="0"/>
        <v>0.4803370786516854</v>
      </c>
      <c r="I3" s="22">
        <f t="shared" si="0"/>
        <v>0.5337078651685393</v>
      </c>
      <c r="J3" s="22">
        <f t="shared" si="0"/>
        <v>0.3707865168539326</v>
      </c>
      <c r="K3" s="22">
        <f t="shared" si="0"/>
        <v>0.3146067415730337</v>
      </c>
      <c r="L3" s="22">
        <f t="shared" si="0"/>
        <v>0.2443820224719101</v>
      </c>
      <c r="M3" s="22">
        <f t="shared" si="0"/>
        <v>0.6657303370786517</v>
      </c>
      <c r="N3" s="22">
        <f t="shared" si="0"/>
        <v>0.646067415730337</v>
      </c>
      <c r="O3" s="22">
        <f t="shared" si="0"/>
        <v>0.31741573033707865</v>
      </c>
      <c r="P3" s="22">
        <f t="shared" si="0"/>
        <v>0.7050561797752809</v>
      </c>
      <c r="Q3" s="22">
        <f t="shared" si="0"/>
        <v>0.6882022471910112</v>
      </c>
      <c r="R3" s="22">
        <f t="shared" si="0"/>
        <v>0.5674157303370786</v>
      </c>
      <c r="S3" s="22">
        <f t="shared" si="0"/>
        <v>0.4859550561797753</v>
      </c>
      <c r="T3" s="22">
        <f t="shared" si="0"/>
        <v>0.5168539325842697</v>
      </c>
      <c r="U3" s="22">
        <f t="shared" si="0"/>
        <v>0.598314606741573</v>
      </c>
      <c r="V3" s="22">
        <f t="shared" si="0"/>
        <v>0.45952175165658316</v>
      </c>
      <c r="W3" t="s">
        <v>107</v>
      </c>
    </row>
    <row r="4" spans="1:23" ht="12.75">
      <c r="A4" t="s">
        <v>173</v>
      </c>
      <c r="B4" s="22">
        <f>(AVERAGE(G_L_min_100_reps!H2:H180)+1)/2</f>
        <v>0.43258426966292135</v>
      </c>
      <c r="C4" s="22">
        <f>(AVERAGE(G_L_min_100_reps!I2:I180)+1)/2</f>
        <v>0.3202247191011236</v>
      </c>
      <c r="D4" s="22">
        <f>(AVERAGE(G_L_min_100_reps!J2:J180)+1)/2</f>
        <v>0.0449438202247191</v>
      </c>
      <c r="E4" s="22">
        <f>(AVERAGE(G_L_min_100_reps!K2:K180)+1)/2</f>
        <v>0.949438202247191</v>
      </c>
      <c r="F4" s="22">
        <f>(AVERAGE(G_L_min_100_reps!L2:L180)+1)/2</f>
        <v>0.29213483146067415</v>
      </c>
      <c r="G4" s="22">
        <f>(AVERAGE(G_L_min_100_reps!M2:M180)+1)/2</f>
        <v>0.348314606741573</v>
      </c>
      <c r="H4" s="22">
        <f>(AVERAGE(G_L_min_100_reps!N2:N180)+1)/2</f>
        <v>0.5393258426966292</v>
      </c>
      <c r="I4" s="22">
        <f>(AVERAGE(G_L_min_100_reps!O2:O180)+1)/2</f>
        <v>0.5674157303370786</v>
      </c>
      <c r="J4" s="22">
        <f>(AVERAGE(G_L_min_100_reps!P2:P180)+1)/2</f>
        <v>0.39325842696629215</v>
      </c>
      <c r="K4" s="22">
        <f>(AVERAGE(G_L_min_100_reps!Q2:Q180)+1)/2</f>
        <v>0.29775280898876405</v>
      </c>
      <c r="L4" s="22">
        <f>(AVERAGE(G_L_min_100_reps!R2:R180)+1)/2</f>
        <v>0.2191011235955056</v>
      </c>
      <c r="M4" s="22">
        <f>(AVERAGE(G_L_min_100_reps!S2:S180)+1)/2</f>
        <v>0.6910112359550562</v>
      </c>
      <c r="N4" s="22">
        <f>(AVERAGE(G_L_min_100_reps!T2:T180)+1)/2</f>
        <v>0.6348314606741573</v>
      </c>
      <c r="O4" s="22">
        <f>(AVERAGE(G_L_min_100_reps!U2:U180)+1)/2</f>
        <v>0.3089887640449438</v>
      </c>
      <c r="P4" s="22">
        <f>(AVERAGE(G_L_min_100_reps!V2:V180)+1)/2</f>
        <v>0.7303370786516854</v>
      </c>
      <c r="Q4" s="22">
        <f>(AVERAGE(G_L_min_100_reps!W2:W180)+1)/2</f>
        <v>0.7078651685393258</v>
      </c>
      <c r="R4" s="22">
        <f>(AVERAGE(G_L_min_100_reps!X2:X180)+1)/2</f>
        <v>0.5617977528089888</v>
      </c>
      <c r="S4" s="22">
        <f>(AVERAGE(G_L_min_100_reps!Y2:Y180)+1)/2</f>
        <v>0.5056179775280899</v>
      </c>
      <c r="T4" s="22">
        <f>(AVERAGE(G_L_min_100_reps!Z2:Z180)+1)/2</f>
        <v>0.550561797752809</v>
      </c>
      <c r="U4" s="22">
        <f>(AVERAGE(G_L_min_100_reps!AA2:AA180)+1)/2</f>
        <v>0.6123595505617978</v>
      </c>
      <c r="V4" s="22">
        <f>(AVERAGE(G_L_min_100_reps!AB2:AB118)+1)/2</f>
        <v>0.4358974358974359</v>
      </c>
      <c r="W4" t="s">
        <v>105</v>
      </c>
    </row>
    <row r="5" spans="2:23" ht="12.75">
      <c r="B5" s="22">
        <f>(AVERAGE(G_L_min_100_reps!AI2:AI180)+1)/2</f>
        <v>0.43258426966292135</v>
      </c>
      <c r="C5" s="22">
        <f>(AVERAGE(G_L_min_100_reps!AJ2:AJ180)+1)/2</f>
        <v>0.3764044943820225</v>
      </c>
      <c r="D5" s="22">
        <f>(AVERAGE(G_L_min_100_reps!AK2:AK180)+1)/2</f>
        <v>0.0898876404494382</v>
      </c>
      <c r="E5" s="22">
        <f>(AVERAGE(G_L_min_100_reps!AL2:AL180)+1)/2</f>
        <v>0.8539325842696629</v>
      </c>
      <c r="F5" s="22">
        <f>(AVERAGE(G_L_min_100_reps!AM2:AM180)+1)/2</f>
        <v>0.3202247191011236</v>
      </c>
      <c r="G5" s="22">
        <f>(AVERAGE(G_L_min_100_reps!AN2:AN180)+1)/2</f>
        <v>0.38202247191011235</v>
      </c>
      <c r="H5" s="22">
        <f>(AVERAGE(G_L_min_100_reps!AO2:AO180)+1)/2</f>
        <v>0.4213483146067416</v>
      </c>
      <c r="I5" s="22">
        <f>(AVERAGE(G_L_min_100_reps!AP2:AP180)+1)/2</f>
        <v>0.5</v>
      </c>
      <c r="J5" s="22">
        <f>(AVERAGE(G_L_min_100_reps!AQ2:AQ180)+1)/2</f>
        <v>0.348314606741573</v>
      </c>
      <c r="K5" s="22">
        <f>(AVERAGE(G_L_min_100_reps!AR2:AR180)+1)/2</f>
        <v>0.3314606741573034</v>
      </c>
      <c r="L5" s="22">
        <f>(AVERAGE(G_L_min_100_reps!AS2:AS180)+1)/2</f>
        <v>0.2696629213483146</v>
      </c>
      <c r="M5" s="22">
        <f>(AVERAGE(G_L_min_100_reps!AT2:AT180)+1)/2</f>
        <v>0.6404494382022472</v>
      </c>
      <c r="N5" s="22">
        <f>(AVERAGE(G_L_min_100_reps!AU2:AU180)+1)/2</f>
        <v>0.6573033707865168</v>
      </c>
      <c r="O5" s="22">
        <f>(AVERAGE(G_L_min_100_reps!AV2:AV180)+1)/2</f>
        <v>0.3258426966292135</v>
      </c>
      <c r="P5" s="22">
        <f>(AVERAGE(G_L_min_100_reps!AW2:AW180)+1)/2</f>
        <v>0.6797752808988764</v>
      </c>
      <c r="Q5" s="22">
        <f>(AVERAGE(G_L_min_100_reps!AX2:AX180)+1)/2</f>
        <v>0.6685393258426966</v>
      </c>
      <c r="R5" s="22">
        <f>(AVERAGE(G_L_min_100_reps!AY2:AY180)+1)/2</f>
        <v>0.5730337078651685</v>
      </c>
      <c r="S5" s="22">
        <f>(AVERAGE(G_L_min_100_reps!AZ2:AZ180)+1)/2</f>
        <v>0.4662921348314607</v>
      </c>
      <c r="T5" s="22">
        <f>(AVERAGE(G_L_min_100_reps!BA2:BA180)+1)/2</f>
        <v>0.48314606741573035</v>
      </c>
      <c r="U5" s="22">
        <f>(AVERAGE(G_L_min_100_reps!BB2:BB180)+1)/2</f>
        <v>0.5842696629213483</v>
      </c>
      <c r="V5" s="22">
        <f>(AVERAGE(G_L_min_100_reps!BC2:BC180)+1)/2</f>
        <v>0.48314606741573035</v>
      </c>
      <c r="W5" t="s">
        <v>106</v>
      </c>
    </row>
    <row r="6" spans="1:23" ht="12.75">
      <c r="A6" t="s">
        <v>35</v>
      </c>
      <c r="B6" s="22">
        <f>(AVERAGE(G_L_min_good!H2:H184)+1)/2</f>
        <v>0.4339622641509434</v>
      </c>
      <c r="C6" s="22">
        <f>(AVERAGE(G_L_min_good!I2:I184)+1)/2</f>
        <v>0.27358490566037735</v>
      </c>
      <c r="D6" s="22">
        <f>(AVERAGE(G_L_min_good!J2:J184)+1)/2</f>
        <v>0.018867924528301883</v>
      </c>
      <c r="E6" s="22">
        <f>(AVERAGE(G_L_min_good!K2:K184)+1)/2</f>
        <v>0.9811320754716981</v>
      </c>
      <c r="F6" s="22">
        <f>(AVERAGE(G_L_min_good!L2:L184)+1)/2</f>
        <v>0.25471698113207547</v>
      </c>
      <c r="G6" s="22">
        <f>(AVERAGE(G_L_min_good!M2:M184)+1)/2</f>
        <v>0.3113207547169811</v>
      </c>
      <c r="H6" s="22">
        <f>(AVERAGE(G_L_min_good!N2:N184)+1)/2</f>
        <v>0.5094339622641509</v>
      </c>
      <c r="I6" s="22">
        <f>(AVERAGE(G_L_min_good!O2:O184)+1)/2</f>
        <v>0.5094339622641509</v>
      </c>
      <c r="J6" s="22">
        <f>(AVERAGE(G_L_min_good!P2:P184)+1)/2</f>
        <v>0.39622641509433965</v>
      </c>
      <c r="K6" s="22">
        <f>(AVERAGE(G_L_min_good!Q2:Q184)+1)/2</f>
        <v>0.3207547169811321</v>
      </c>
      <c r="L6" s="22">
        <f>(AVERAGE(G_L_min_good!R2:R184)+1)/2</f>
        <v>0.169811320754717</v>
      </c>
      <c r="M6" s="22">
        <f>(AVERAGE(G_L_min_good!S2:S184)+1)/2</f>
        <v>0.7358490566037736</v>
      </c>
      <c r="N6" s="22">
        <f>(AVERAGE(G_L_min_good!T2:T184)+1)/2</f>
        <v>0.6792452830188679</v>
      </c>
      <c r="O6" s="22">
        <f>(AVERAGE(G_L_min_good!U2:U184)+1)/2</f>
        <v>0.2641509433962264</v>
      </c>
      <c r="P6" s="22">
        <f>(AVERAGE(G_L_min_good!V2:V184)+1)/2</f>
        <v>0.8113207547169812</v>
      </c>
      <c r="Q6" s="22">
        <f>(AVERAGE(G_L_min_good!W2:W184)+1)/2</f>
        <v>0.7264150943396226</v>
      </c>
      <c r="R6" s="22">
        <f>(AVERAGE(G_L_min_good!X2:X184)+1)/2</f>
        <v>0.5754716981132075</v>
      </c>
      <c r="S6" s="22">
        <f>(AVERAGE(G_L_min_good!Y2:Y184)+1)/2</f>
        <v>0.46226415094339623</v>
      </c>
      <c r="T6" s="22">
        <f>(AVERAGE(G_L_min_good!Z2:Z184)+1)/2</f>
        <v>0.6320754716981132</v>
      </c>
      <c r="U6" s="22">
        <f>(AVERAGE(G_L_min_good!AA2:AA184)+1)/2</f>
        <v>0.6320754716981132</v>
      </c>
      <c r="V6" s="22">
        <f>(AVERAGE(G_L_min_good!AB2:AB184)+1)/2</f>
        <v>0.4339622641509434</v>
      </c>
      <c r="W6" t="s">
        <v>94</v>
      </c>
    </row>
    <row r="8" spans="19:22" ht="12.75">
      <c r="S8">
        <f>(AVERAGE(G_L_min_100_reps!Y2:Y41)+1)/2</f>
        <v>0.35</v>
      </c>
      <c r="T8" t="s">
        <v>118</v>
      </c>
      <c r="V8" t="s">
        <v>39</v>
      </c>
    </row>
    <row r="9" spans="1:22" ht="12.75">
      <c r="A9" t="s">
        <v>104</v>
      </c>
      <c r="M9" t="s">
        <v>201</v>
      </c>
      <c r="S9">
        <f>(AVERAGE(G_L_min_100_reps!Y42:Y179)+1)/2</f>
        <v>0.5507246376811594</v>
      </c>
      <c r="T9" t="s">
        <v>40</v>
      </c>
      <c r="V9" t="s">
        <v>39</v>
      </c>
    </row>
    <row r="10" spans="13:15" ht="12.75">
      <c r="M10" t="s">
        <v>171</v>
      </c>
      <c r="N10" t="s">
        <v>37</v>
      </c>
      <c r="O10" t="s">
        <v>36</v>
      </c>
    </row>
    <row r="11" spans="13:15" ht="12.75">
      <c r="M11">
        <v>15</v>
      </c>
      <c r="N11" s="4">
        <f>P3</f>
        <v>0.7050561797752809</v>
      </c>
      <c r="O11" s="4">
        <f>P6</f>
        <v>0.8113207547169812</v>
      </c>
    </row>
    <row r="12" spans="13:15" ht="12.75">
      <c r="M12">
        <v>9</v>
      </c>
      <c r="N12" s="4">
        <f>J3</f>
        <v>0.3707865168539326</v>
      </c>
      <c r="O12" s="4">
        <f>J6</f>
        <v>0.39622641509433965</v>
      </c>
    </row>
    <row r="13" spans="13:15" ht="12.75">
      <c r="M13">
        <v>13</v>
      </c>
      <c r="N13" s="4">
        <f>N3</f>
        <v>0.646067415730337</v>
      </c>
      <c r="O13" s="4">
        <f>N6</f>
        <v>0.6792452830188679</v>
      </c>
    </row>
    <row r="14" spans="13:15" ht="12.75">
      <c r="M14">
        <v>5</v>
      </c>
      <c r="N14" s="4">
        <f>F3</f>
        <v>0.3061797752808989</v>
      </c>
      <c r="O14" s="4">
        <f>F6</f>
        <v>0.25471698113207547</v>
      </c>
    </row>
    <row r="15" spans="13:15" ht="12.75">
      <c r="M15">
        <v>19</v>
      </c>
      <c r="N15" s="4">
        <f>T3</f>
        <v>0.5168539325842697</v>
      </c>
      <c r="O15" s="4">
        <f>T6</f>
        <v>0.6320754716981132</v>
      </c>
    </row>
    <row r="16" spans="13:15" ht="12.75">
      <c r="M16">
        <v>11</v>
      </c>
      <c r="N16" s="4">
        <f>L3</f>
        <v>0.2443820224719101</v>
      </c>
      <c r="O16" s="4">
        <f>L6</f>
        <v>0.169811320754717</v>
      </c>
    </row>
    <row r="17" spans="13:15" ht="12.75">
      <c r="M17">
        <v>17</v>
      </c>
      <c r="N17" s="4">
        <f>R3</f>
        <v>0.5674157303370786</v>
      </c>
      <c r="O17" s="4">
        <f>R6</f>
        <v>0.5754716981132075</v>
      </c>
    </row>
    <row r="18" spans="13:15" ht="12.75">
      <c r="M18">
        <v>7</v>
      </c>
      <c r="N18" s="4">
        <f>H3</f>
        <v>0.4803370786516854</v>
      </c>
      <c r="O18" s="4">
        <f>H6</f>
        <v>0.5094339622641509</v>
      </c>
    </row>
    <row r="20" ht="12.75">
      <c r="M20" t="s">
        <v>172</v>
      </c>
    </row>
    <row r="21" spans="13:15" ht="12.75">
      <c r="M21">
        <v>12</v>
      </c>
      <c r="N21" s="4">
        <f>M3</f>
        <v>0.6657303370786517</v>
      </c>
      <c r="O21" s="4">
        <f>M6</f>
        <v>0.7358490566037736</v>
      </c>
    </row>
    <row r="22" spans="13:15" ht="12.75">
      <c r="M22">
        <v>16</v>
      </c>
      <c r="N22" s="4">
        <f>Q3</f>
        <v>0.6882022471910112</v>
      </c>
      <c r="O22" s="4">
        <f>Q6</f>
        <v>0.7264150943396226</v>
      </c>
    </row>
    <row r="23" spans="13:15" ht="12.75">
      <c r="M23">
        <v>20</v>
      </c>
      <c r="N23" s="4">
        <f>U3</f>
        <v>0.598314606741573</v>
      </c>
      <c r="O23" s="4">
        <f>U6</f>
        <v>0.6320754716981132</v>
      </c>
    </row>
    <row r="24" spans="13:15" ht="12.75">
      <c r="M24">
        <v>6</v>
      </c>
      <c r="N24" s="4">
        <f>G3</f>
        <v>0.3651685393258427</v>
      </c>
      <c r="O24" s="4">
        <f>G6</f>
        <v>0.3113207547169811</v>
      </c>
    </row>
    <row r="25" spans="13:15" ht="12.75">
      <c r="M25">
        <v>10</v>
      </c>
      <c r="N25" s="4">
        <f>K3</f>
        <v>0.3146067415730337</v>
      </c>
      <c r="O25" s="4">
        <f>K6</f>
        <v>0.3207547169811321</v>
      </c>
    </row>
    <row r="26" spans="13:15" ht="12.75">
      <c r="M26">
        <v>14</v>
      </c>
      <c r="N26" s="4">
        <f>O3</f>
        <v>0.31741573033707865</v>
      </c>
      <c r="O26" s="4">
        <f>O6</f>
        <v>0.2641509433962264</v>
      </c>
    </row>
    <row r="27" spans="13:15" ht="12.75">
      <c r="M27">
        <v>8</v>
      </c>
      <c r="N27" s="4">
        <f>I3</f>
        <v>0.5337078651685393</v>
      </c>
      <c r="O27" s="4">
        <f>I6</f>
        <v>0.5094339622641509</v>
      </c>
    </row>
    <row r="28" spans="13:15" ht="12.75">
      <c r="M28">
        <v>18</v>
      </c>
      <c r="N28" s="4">
        <f>S3</f>
        <v>0.4859550561797753</v>
      </c>
      <c r="O28" s="4">
        <f>S6</f>
        <v>0.46226415094339623</v>
      </c>
    </row>
    <row r="29" spans="13:15" ht="12.75">
      <c r="M29">
        <v>21</v>
      </c>
      <c r="N29" s="4">
        <f>V3</f>
        <v>0.45952175165658316</v>
      </c>
      <c r="O29" s="4">
        <f>V6</f>
        <v>0.4339622641509434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353"/>
  <sheetViews>
    <sheetView workbookViewId="0" topLeftCell="A327">
      <selection activeCell="B79" sqref="B79"/>
    </sheetView>
  </sheetViews>
  <sheetFormatPr defaultColWidth="11.00390625" defaultRowHeight="12"/>
  <cols>
    <col min="3" max="3" width="4.125" style="0" customWidth="1"/>
    <col min="4" max="5" width="4.50390625" style="0" customWidth="1"/>
    <col min="6" max="6" width="7.375" style="0" customWidth="1"/>
    <col min="7" max="7" width="5.875" style="0" customWidth="1"/>
    <col min="8" max="8" width="6.00390625" style="0" customWidth="1"/>
    <col min="9" max="9" width="6.50390625" style="0" customWidth="1"/>
    <col min="10" max="10" width="6.875" style="0" customWidth="1"/>
    <col min="11" max="11" width="5.875" style="0" customWidth="1"/>
    <col min="12" max="12" width="6.00390625" style="0" customWidth="1"/>
    <col min="13" max="13" width="7.00390625" style="0" customWidth="1"/>
    <col min="14" max="14" width="5.50390625" style="0" customWidth="1"/>
    <col min="15" max="15" width="5.625" style="0" customWidth="1"/>
    <col min="16" max="16" width="6.625" style="0" customWidth="1"/>
    <col min="17" max="17" width="6.50390625" style="0" customWidth="1"/>
    <col min="18" max="19" width="8.00390625" style="0" customWidth="1"/>
    <col min="20" max="21" width="7.625" style="0" customWidth="1"/>
    <col min="22" max="22" width="8.375" style="0" customWidth="1"/>
    <col min="23" max="23" width="8.625" style="0" customWidth="1"/>
    <col min="24" max="24" width="9.125" style="0" customWidth="1"/>
    <col min="30" max="30" width="6.00390625" style="0" customWidth="1"/>
    <col min="31" max="32" width="4.50390625" style="0" customWidth="1"/>
    <col min="33" max="33" width="7.375" style="0" customWidth="1"/>
    <col min="34" max="35" width="3.125" style="0" customWidth="1"/>
    <col min="36" max="36" width="6.50390625" style="0" customWidth="1"/>
    <col min="37" max="37" width="7.375" style="0" customWidth="1"/>
    <col min="38" max="39" width="3.125" style="0" customWidth="1"/>
    <col min="40" max="40" width="7.375" style="0" customWidth="1"/>
    <col min="41" max="42" width="3.125" style="0" customWidth="1"/>
    <col min="43" max="44" width="6.50390625" style="0" customWidth="1"/>
    <col min="45" max="45" width="9.875" style="0" customWidth="1"/>
    <col min="47" max="47" width="4.125" style="0" customWidth="1"/>
    <col min="48" max="49" width="3.50390625" style="0" customWidth="1"/>
    <col min="50" max="50" width="7.375" style="0" customWidth="1"/>
    <col min="51" max="52" width="3.125" style="0" customWidth="1"/>
    <col min="53" max="53" width="6.50390625" style="0" customWidth="1"/>
    <col min="54" max="54" width="7.375" style="0" customWidth="1"/>
    <col min="55" max="56" width="3.125" style="0" customWidth="1"/>
    <col min="57" max="57" width="7.375" style="0" customWidth="1"/>
    <col min="58" max="59" width="3.125" style="0" customWidth="1"/>
    <col min="60" max="61" width="6.50390625" style="0" customWidth="1"/>
    <col min="62" max="62" width="9.875" style="0" customWidth="1"/>
  </cols>
  <sheetData>
    <row r="1" spans="1:2" ht="12.75">
      <c r="A1" s="8" t="s">
        <v>20</v>
      </c>
      <c r="B1" s="17" t="s">
        <v>116</v>
      </c>
    </row>
    <row r="2" spans="1:2" ht="12.75">
      <c r="A2" s="8" t="s">
        <v>21</v>
      </c>
      <c r="B2" s="17" t="s">
        <v>116</v>
      </c>
    </row>
    <row r="3" spans="1:23" ht="12.75">
      <c r="A3" s="8" t="s">
        <v>207</v>
      </c>
      <c r="B3" s="17" t="s">
        <v>116</v>
      </c>
      <c r="U3" s="33">
        <v>0.12197504448704476</v>
      </c>
      <c r="V3">
        <f>1-U3</f>
        <v>0.8780249555129552</v>
      </c>
      <c r="W3" s="33">
        <v>0.2730228194085805</v>
      </c>
    </row>
    <row r="4" spans="21:46" ht="12.75">
      <c r="U4" t="s">
        <v>50</v>
      </c>
      <c r="V4" t="s">
        <v>51</v>
      </c>
      <c r="W4" t="s">
        <v>52</v>
      </c>
      <c r="AS4" s="8" t="s">
        <v>20</v>
      </c>
      <c r="AT4" s="17" t="s">
        <v>116</v>
      </c>
    </row>
    <row r="5" spans="1:26" ht="12.75">
      <c r="A5" s="5" t="s">
        <v>119</v>
      </c>
      <c r="B5" s="6"/>
      <c r="C5" s="6"/>
      <c r="D5" s="7"/>
      <c r="U5" s="18" t="s">
        <v>120</v>
      </c>
      <c r="V5" s="18" t="s">
        <v>49</v>
      </c>
      <c r="Z5" t="s">
        <v>55</v>
      </c>
    </row>
    <row r="6" spans="1:62" ht="12.75">
      <c r="A6" s="8" t="s">
        <v>129</v>
      </c>
      <c r="B6" s="8" t="s">
        <v>34</v>
      </c>
      <c r="C6" s="8" t="s">
        <v>133</v>
      </c>
      <c r="D6" s="7" t="s">
        <v>110</v>
      </c>
      <c r="T6" t="s">
        <v>48</v>
      </c>
      <c r="U6" t="b">
        <v>1</v>
      </c>
      <c r="V6" t="b">
        <v>1</v>
      </c>
      <c r="W6" t="s">
        <v>53</v>
      </c>
      <c r="X6" t="s">
        <v>54</v>
      </c>
      <c r="Y6" t="s">
        <v>56</v>
      </c>
      <c r="Z6" t="s">
        <v>53</v>
      </c>
      <c r="AA6" t="s">
        <v>54</v>
      </c>
      <c r="AB6" t="s">
        <v>57</v>
      </c>
      <c r="AC6" t="s">
        <v>58</v>
      </c>
      <c r="AD6" t="s">
        <v>44</v>
      </c>
      <c r="AE6" t="s">
        <v>59</v>
      </c>
      <c r="AF6" t="s">
        <v>60</v>
      </c>
      <c r="AG6" t="s">
        <v>60</v>
      </c>
      <c r="AH6" t="s">
        <v>60</v>
      </c>
      <c r="AS6" s="5" t="s">
        <v>147</v>
      </c>
      <c r="AT6" s="6"/>
      <c r="AU6" s="6"/>
      <c r="AV6" s="8" t="s">
        <v>78</v>
      </c>
      <c r="AW6" s="8" t="s">
        <v>74</v>
      </c>
      <c r="AX6" s="8" t="s">
        <v>80</v>
      </c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24"/>
    </row>
    <row r="7" spans="1:62" ht="12.75">
      <c r="A7" s="5">
        <v>-1</v>
      </c>
      <c r="B7" s="5">
        <v>-1</v>
      </c>
      <c r="C7" s="5">
        <v>-1</v>
      </c>
      <c r="D7" s="9">
        <v>25</v>
      </c>
      <c r="F7" s="18" t="s">
        <v>120</v>
      </c>
      <c r="G7">
        <v>25</v>
      </c>
      <c r="H7" t="s">
        <v>170</v>
      </c>
      <c r="T7" s="18" t="s">
        <v>120</v>
      </c>
      <c r="U7">
        <v>0</v>
      </c>
      <c r="V7">
        <v>2</v>
      </c>
      <c r="W7">
        <f>a_*POWER(1-e_,3)*POWER(e_,0)</f>
        <v>0.046863349023396866</v>
      </c>
      <c r="X7">
        <f>$V$3*POWER(e_,2)*POWER(1-e_,1)</f>
        <v>0.047580119981054374</v>
      </c>
      <c r="Y7">
        <f>W7+X7</f>
        <v>0.09444346900445125</v>
      </c>
      <c r="Z7">
        <f>a_*POWER(1-e_,6)*POWER(e_,0)</f>
        <v>0.01800510498622505</v>
      </c>
      <c r="AA7">
        <f>(1-a_)*POWER(e_,4)*POWER(1-e_,2)</f>
        <v>0.002578363864485998</v>
      </c>
      <c r="AB7">
        <f>Z7+AA7</f>
        <v>0.020583468850711047</v>
      </c>
      <c r="AC7">
        <v>16</v>
      </c>
      <c r="AD7">
        <v>17</v>
      </c>
      <c r="AE7">
        <v>5</v>
      </c>
      <c r="AF7">
        <f>$AC$15*Y7</f>
        <v>16.810937482792323</v>
      </c>
      <c r="AG7">
        <f aca="true" t="shared" si="0" ref="AG7:AG14">$AC$15*Y7</f>
        <v>16.810937482792323</v>
      </c>
      <c r="AH7">
        <f aca="true" t="shared" si="1" ref="AH7:AH12">$AC$15*AB7</f>
        <v>3.6638574554265664</v>
      </c>
      <c r="AS7" s="12"/>
      <c r="AV7" s="5">
        <v>-1</v>
      </c>
      <c r="AW7" s="11"/>
      <c r="AX7" s="11"/>
      <c r="AY7" s="11"/>
      <c r="AZ7" s="11"/>
      <c r="BA7" s="11"/>
      <c r="BB7" s="5" t="s">
        <v>112</v>
      </c>
      <c r="BC7" s="5">
        <v>1</v>
      </c>
      <c r="BD7" s="11"/>
      <c r="BE7" s="11"/>
      <c r="BF7" s="11"/>
      <c r="BG7" s="11"/>
      <c r="BH7" s="11"/>
      <c r="BI7" s="5" t="s">
        <v>111</v>
      </c>
      <c r="BJ7" s="7" t="s">
        <v>115</v>
      </c>
    </row>
    <row r="8" spans="1:62" ht="12.75">
      <c r="A8" s="10"/>
      <c r="B8" s="10"/>
      <c r="C8" s="12">
        <v>1</v>
      </c>
      <c r="D8" s="13">
        <v>13</v>
      </c>
      <c r="F8" s="18" t="s">
        <v>121</v>
      </c>
      <c r="G8">
        <v>13</v>
      </c>
      <c r="T8" s="18" t="s">
        <v>121</v>
      </c>
      <c r="U8">
        <v>1</v>
      </c>
      <c r="V8">
        <v>3</v>
      </c>
      <c r="W8">
        <f>a_*POWER(1-e_,2)*POWER(e_,1)</f>
        <v>0.01759995226657211</v>
      </c>
      <c r="X8">
        <f>$V$3*POWER(e_,3)*POWER(1-e_,0)</f>
        <v>0.017869142047151794</v>
      </c>
      <c r="Y8">
        <f aca="true" t="shared" si="2" ref="Y8:Y14">W8+X8</f>
        <v>0.0354690943137239</v>
      </c>
      <c r="Z8">
        <f>a_*POWER(1-e_,4)*POWER(e_,2)</f>
        <v>0.0025395220890328672</v>
      </c>
      <c r="AA8">
        <f>(1-a_)*POWER(e_,6)*POWER(1-e_,0)</f>
        <v>0.0003636641937070511</v>
      </c>
      <c r="AB8">
        <f aca="true" t="shared" si="3" ref="AB8:AB14">Z8+AA8</f>
        <v>0.002903186282739918</v>
      </c>
      <c r="AC8">
        <v>5</v>
      </c>
      <c r="AD8">
        <v>6</v>
      </c>
      <c r="AE8">
        <v>0</v>
      </c>
      <c r="AF8">
        <f aca="true" t="shared" si="4" ref="AF8:AF14">$AC$15*Y8</f>
        <v>6.313498787842854</v>
      </c>
      <c r="AG8">
        <f t="shared" si="0"/>
        <v>6.313498787842854</v>
      </c>
      <c r="AH8">
        <f t="shared" si="1"/>
        <v>0.5167671583277055</v>
      </c>
      <c r="AS8" s="12"/>
      <c r="AV8" s="5">
        <v>-1</v>
      </c>
      <c r="AW8" s="11"/>
      <c r="AX8" s="5" t="s">
        <v>112</v>
      </c>
      <c r="AY8" s="5">
        <v>1</v>
      </c>
      <c r="AZ8" s="11"/>
      <c r="BA8" s="5" t="s">
        <v>111</v>
      </c>
      <c r="BB8" s="10"/>
      <c r="BC8" s="5">
        <v>-1</v>
      </c>
      <c r="BD8" s="11"/>
      <c r="BE8" s="5" t="s">
        <v>112</v>
      </c>
      <c r="BF8" s="5">
        <v>1</v>
      </c>
      <c r="BG8" s="11"/>
      <c r="BH8" s="5" t="s">
        <v>111</v>
      </c>
      <c r="BI8" s="10"/>
      <c r="BJ8" s="25"/>
    </row>
    <row r="9" spans="1:66" ht="12.75">
      <c r="A9" s="10"/>
      <c r="B9" s="5" t="s">
        <v>112</v>
      </c>
      <c r="C9" s="11"/>
      <c r="D9" s="9">
        <v>38</v>
      </c>
      <c r="F9" s="18" t="s">
        <v>122</v>
      </c>
      <c r="G9">
        <v>32</v>
      </c>
      <c r="T9" s="18" t="s">
        <v>122</v>
      </c>
      <c r="U9">
        <v>1</v>
      </c>
      <c r="V9">
        <v>1</v>
      </c>
      <c r="W9">
        <f>a_*POWER(1-e_,2)*POWER(e_,1)</f>
        <v>0.01759995226657211</v>
      </c>
      <c r="X9">
        <f>$V$3*POWER(e_,1)*POWER(1-e_,2)</f>
        <v>0.12669146685597998</v>
      </c>
      <c r="Y9">
        <f t="shared" si="2"/>
        <v>0.14429141912255208</v>
      </c>
      <c r="Z9">
        <f>a_*POWER(1-e_,4)*POWER(e_,2)</f>
        <v>0.0025395220890328672</v>
      </c>
      <c r="AA9">
        <f>(1-a_)*POWER(e_,2)*POWER(1-e_,4)</f>
        <v>0.018280491543367125</v>
      </c>
      <c r="AB9">
        <f t="shared" si="3"/>
        <v>0.020820013632399992</v>
      </c>
      <c r="AC9">
        <v>24</v>
      </c>
      <c r="AD9">
        <v>29</v>
      </c>
      <c r="AE9">
        <v>12</v>
      </c>
      <c r="AF9">
        <f t="shared" si="4"/>
        <v>25.683872603814272</v>
      </c>
      <c r="AG9">
        <f t="shared" si="0"/>
        <v>25.683872603814272</v>
      </c>
      <c r="AH9">
        <f t="shared" si="1"/>
        <v>3.7059624265671984</v>
      </c>
      <c r="AS9" s="8" t="s">
        <v>30</v>
      </c>
      <c r="AT9" s="8" t="s">
        <v>26</v>
      </c>
      <c r="AU9" s="8" t="s">
        <v>32</v>
      </c>
      <c r="AV9" s="5">
        <v>-1</v>
      </c>
      <c r="AW9" s="6">
        <v>1</v>
      </c>
      <c r="AX9" s="10"/>
      <c r="AY9" s="5">
        <v>-1</v>
      </c>
      <c r="AZ9" s="6">
        <v>1</v>
      </c>
      <c r="BA9" s="10"/>
      <c r="BB9" s="10"/>
      <c r="BC9" s="5">
        <v>-1</v>
      </c>
      <c r="BD9" s="6">
        <v>1</v>
      </c>
      <c r="BE9" s="10"/>
      <c r="BF9" s="5">
        <v>-1</v>
      </c>
      <c r="BG9" s="6">
        <v>1</v>
      </c>
      <c r="BH9" s="10"/>
      <c r="BI9" s="10"/>
      <c r="BJ9" s="25"/>
      <c r="BL9" t="s">
        <v>145</v>
      </c>
      <c r="BM9" t="s">
        <v>146</v>
      </c>
      <c r="BN9" t="s">
        <v>55</v>
      </c>
    </row>
    <row r="10" spans="1:66" ht="12.75">
      <c r="A10" s="10"/>
      <c r="B10" s="5">
        <v>1</v>
      </c>
      <c r="C10" s="5">
        <v>-1</v>
      </c>
      <c r="D10" s="9">
        <v>32</v>
      </c>
      <c r="F10" s="18" t="s">
        <v>123</v>
      </c>
      <c r="G10">
        <v>14</v>
      </c>
      <c r="T10" s="18" t="s">
        <v>123</v>
      </c>
      <c r="U10">
        <v>2</v>
      </c>
      <c r="V10">
        <v>2</v>
      </c>
      <c r="W10">
        <f>a_*POWER(1-e_,1)*POWER(e_,2)</f>
        <v>0.006609820387163702</v>
      </c>
      <c r="X10">
        <f>$V$3*POWER(e_,2)*POWER(1-e_,1)</f>
        <v>0.047580119981054374</v>
      </c>
      <c r="Y10">
        <f t="shared" si="2"/>
        <v>0.05418994036821807</v>
      </c>
      <c r="Z10">
        <f>a_*POWER(1-e_,4)*POWER(e_,2)</f>
        <v>0.0025395220890328672</v>
      </c>
      <c r="AA10">
        <f>(1-a_)*POWER(e_,4)*POWER(1-e_,2)</f>
        <v>0.002578363864485998</v>
      </c>
      <c r="AB10">
        <f t="shared" si="3"/>
        <v>0.005117885953518865</v>
      </c>
      <c r="AC10">
        <v>3</v>
      </c>
      <c r="AD10">
        <v>5</v>
      </c>
      <c r="AE10">
        <v>0</v>
      </c>
      <c r="AF10">
        <f t="shared" si="4"/>
        <v>9.645809385542817</v>
      </c>
      <c r="AG10">
        <f t="shared" si="0"/>
        <v>9.645809385542817</v>
      </c>
      <c r="AH10">
        <f t="shared" si="1"/>
        <v>0.9109836997263581</v>
      </c>
      <c r="AS10" s="5">
        <v>-1</v>
      </c>
      <c r="AT10" s="5">
        <v>-1</v>
      </c>
      <c r="AU10" s="5">
        <v>-1</v>
      </c>
      <c r="AV10" s="26">
        <v>42</v>
      </c>
      <c r="AW10" s="27">
        <v>2</v>
      </c>
      <c r="AX10" s="26">
        <v>44</v>
      </c>
      <c r="AY10" s="26">
        <v>11</v>
      </c>
      <c r="AZ10" s="27">
        <v>1</v>
      </c>
      <c r="BA10" s="26">
        <v>12</v>
      </c>
      <c r="BB10" s="26">
        <v>56</v>
      </c>
      <c r="BC10" s="26">
        <v>10</v>
      </c>
      <c r="BD10" s="27">
        <v>2</v>
      </c>
      <c r="BE10" s="26">
        <v>12</v>
      </c>
      <c r="BF10" s="26">
        <v>4</v>
      </c>
      <c r="BG10" s="27">
        <v>2</v>
      </c>
      <c r="BH10" s="26">
        <v>6</v>
      </c>
      <c r="BI10" s="26">
        <v>18</v>
      </c>
      <c r="BJ10" s="9">
        <v>74</v>
      </c>
      <c r="BL10">
        <v>74</v>
      </c>
      <c r="BM10">
        <v>71</v>
      </c>
      <c r="BN10">
        <v>42</v>
      </c>
    </row>
    <row r="11" spans="1:66" ht="12.75">
      <c r="A11" s="10"/>
      <c r="B11" s="10"/>
      <c r="C11" s="12">
        <v>1</v>
      </c>
      <c r="D11" s="13">
        <v>14</v>
      </c>
      <c r="F11" s="18" t="s">
        <v>124</v>
      </c>
      <c r="G11">
        <v>29</v>
      </c>
      <c r="T11" s="18" t="s">
        <v>124</v>
      </c>
      <c r="U11">
        <v>1</v>
      </c>
      <c r="V11">
        <v>1</v>
      </c>
      <c r="W11">
        <f>a_*POWER(1-e_,2)*POWER(e_,1)</f>
        <v>0.01759995226657211</v>
      </c>
      <c r="X11">
        <f>$V$3*POWER(e_,1)*POWER(1-e_,2)</f>
        <v>0.12669146685597998</v>
      </c>
      <c r="Y11">
        <f t="shared" si="2"/>
        <v>0.14429141912255208</v>
      </c>
      <c r="Z11">
        <f>a_*POWER(1-e_,4)*POWER(e_,2)</f>
        <v>0.0025395220890328672</v>
      </c>
      <c r="AA11">
        <f>(1-a_)*POWER(e_,2)*POWER(1-e_,4)</f>
        <v>0.018280491543367125</v>
      </c>
      <c r="AB11">
        <f t="shared" si="3"/>
        <v>0.020820013632399992</v>
      </c>
      <c r="AC11">
        <v>36</v>
      </c>
      <c r="AD11">
        <v>30</v>
      </c>
      <c r="AE11">
        <v>10</v>
      </c>
      <c r="AF11">
        <f t="shared" si="4"/>
        <v>25.683872603814272</v>
      </c>
      <c r="AG11">
        <f t="shared" si="0"/>
        <v>25.683872603814272</v>
      </c>
      <c r="AH11">
        <f t="shared" si="1"/>
        <v>3.7059624265671984</v>
      </c>
      <c r="AS11" s="10"/>
      <c r="AT11" s="10"/>
      <c r="AU11" s="12">
        <v>1</v>
      </c>
      <c r="AV11" s="28">
        <v>3</v>
      </c>
      <c r="AW11" s="29">
        <v>5</v>
      </c>
      <c r="AX11" s="28">
        <v>8</v>
      </c>
      <c r="AY11" s="28"/>
      <c r="AZ11" s="29"/>
      <c r="BA11" s="28"/>
      <c r="BB11" s="28">
        <v>8</v>
      </c>
      <c r="BC11" s="28"/>
      <c r="BD11" s="29">
        <v>4</v>
      </c>
      <c r="BE11" s="28">
        <v>4</v>
      </c>
      <c r="BF11" s="28">
        <v>1</v>
      </c>
      <c r="BG11" s="29"/>
      <c r="BH11" s="28">
        <v>1</v>
      </c>
      <c r="BI11" s="28">
        <v>5</v>
      </c>
      <c r="BJ11" s="13">
        <v>13</v>
      </c>
      <c r="BL11">
        <v>13</v>
      </c>
      <c r="BM11">
        <v>17</v>
      </c>
      <c r="BN11">
        <v>5</v>
      </c>
    </row>
    <row r="12" spans="1:66" ht="12.75">
      <c r="A12" s="10"/>
      <c r="B12" s="5" t="s">
        <v>111</v>
      </c>
      <c r="C12" s="11"/>
      <c r="D12" s="9">
        <v>46</v>
      </c>
      <c r="F12" s="18" t="s">
        <v>125</v>
      </c>
      <c r="G12">
        <v>23</v>
      </c>
      <c r="T12" s="18" t="s">
        <v>125</v>
      </c>
      <c r="U12">
        <v>2</v>
      </c>
      <c r="V12">
        <v>2</v>
      </c>
      <c r="W12">
        <f>a_*POWER(1-e_,1)*POWER(e_,2)</f>
        <v>0.006609820387163702</v>
      </c>
      <c r="X12">
        <f>$V$3*POWER(e_,2)*POWER(1-e_,1)</f>
        <v>0.047580119981054374</v>
      </c>
      <c r="Y12">
        <f t="shared" si="2"/>
        <v>0.05418994036821807</v>
      </c>
      <c r="Z12">
        <f>a_*POWER(1-e_,2)*POWER(e_,4)</f>
        <v>0.00035818577262503314</v>
      </c>
      <c r="AA12">
        <f>(1-a_)*POWER(e_,4)*POWER(1-e_,2)</f>
        <v>0.002578363864485998</v>
      </c>
      <c r="AB12">
        <f t="shared" si="3"/>
        <v>0.002936549637111031</v>
      </c>
      <c r="AC12">
        <v>8</v>
      </c>
      <c r="AD12">
        <v>8</v>
      </c>
      <c r="AE12">
        <v>1</v>
      </c>
      <c r="AF12">
        <f t="shared" si="4"/>
        <v>9.645809385542817</v>
      </c>
      <c r="AG12">
        <f t="shared" si="0"/>
        <v>9.645809385542817</v>
      </c>
      <c r="AH12">
        <f t="shared" si="1"/>
        <v>0.5227058354057635</v>
      </c>
      <c r="AS12" s="10"/>
      <c r="AT12" s="5" t="s">
        <v>112</v>
      </c>
      <c r="AU12" s="11"/>
      <c r="AV12" s="26">
        <v>45</v>
      </c>
      <c r="AW12" s="27">
        <v>7</v>
      </c>
      <c r="AX12" s="26">
        <v>52</v>
      </c>
      <c r="AY12" s="26">
        <v>11</v>
      </c>
      <c r="AZ12" s="27">
        <v>1</v>
      </c>
      <c r="BA12" s="26">
        <v>12</v>
      </c>
      <c r="BB12" s="26">
        <v>64</v>
      </c>
      <c r="BC12" s="26">
        <v>10</v>
      </c>
      <c r="BD12" s="27">
        <v>6</v>
      </c>
      <c r="BE12" s="26">
        <v>16</v>
      </c>
      <c r="BF12" s="26">
        <v>5</v>
      </c>
      <c r="BG12" s="27">
        <v>2</v>
      </c>
      <c r="BH12" s="26">
        <v>7</v>
      </c>
      <c r="BI12" s="26">
        <v>23</v>
      </c>
      <c r="BJ12" s="9">
        <v>87</v>
      </c>
      <c r="BL12">
        <v>16</v>
      </c>
      <c r="BM12">
        <v>20</v>
      </c>
      <c r="BN12">
        <v>5</v>
      </c>
    </row>
    <row r="13" spans="1:66" ht="12.75">
      <c r="A13" s="5" t="s">
        <v>112</v>
      </c>
      <c r="B13" s="11"/>
      <c r="C13" s="11"/>
      <c r="D13" s="9">
        <v>84</v>
      </c>
      <c r="F13" s="18" t="s">
        <v>126</v>
      </c>
      <c r="G13">
        <v>28</v>
      </c>
      <c r="H13" t="s">
        <v>169</v>
      </c>
      <c r="T13" s="18" t="s">
        <v>126</v>
      </c>
      <c r="U13">
        <v>2</v>
      </c>
      <c r="V13">
        <v>0</v>
      </c>
      <c r="W13">
        <f>a_*POWER(1-e_,1)*POWER(e_,2)</f>
        <v>0.006609820387163702</v>
      </c>
      <c r="X13">
        <f>$V$3*POWER(e_,0)*POWER(1-e_,3)</f>
        <v>0.33734105295470057</v>
      </c>
      <c r="Y13">
        <f t="shared" si="2"/>
        <v>0.34395087334186425</v>
      </c>
      <c r="Z13">
        <f>a_*POWER(1-e_,4)*POWER(e_,2)</f>
        <v>0.0025395220890328672</v>
      </c>
      <c r="AA13">
        <f>(1-a_)*POWER(e_,0)*POWER(1-e_,6)</f>
        <v>0.12960791751312245</v>
      </c>
      <c r="AB13">
        <f t="shared" si="3"/>
        <v>0.13214743960215533</v>
      </c>
      <c r="AC13">
        <v>63</v>
      </c>
      <c r="AD13">
        <v>54</v>
      </c>
      <c r="AE13">
        <v>29</v>
      </c>
      <c r="AF13">
        <f t="shared" si="4"/>
        <v>61.22325545485184</v>
      </c>
      <c r="AG13">
        <f t="shared" si="0"/>
        <v>61.22325545485184</v>
      </c>
      <c r="AH13">
        <f>$AC$15*AB13</f>
        <v>23.52224424918365</v>
      </c>
      <c r="AS13" s="10"/>
      <c r="AT13" s="5">
        <v>1</v>
      </c>
      <c r="AU13" s="5">
        <v>-1</v>
      </c>
      <c r="AV13" s="26">
        <v>6</v>
      </c>
      <c r="AW13" s="27">
        <v>2</v>
      </c>
      <c r="AX13" s="26">
        <v>8</v>
      </c>
      <c r="AY13" s="26">
        <v>5</v>
      </c>
      <c r="AZ13" s="27">
        <v>1</v>
      </c>
      <c r="BA13" s="26">
        <v>6</v>
      </c>
      <c r="BB13" s="26">
        <v>14</v>
      </c>
      <c r="BC13" s="26">
        <v>1</v>
      </c>
      <c r="BD13" s="27"/>
      <c r="BE13" s="26">
        <v>1</v>
      </c>
      <c r="BF13" s="26"/>
      <c r="BG13" s="27">
        <v>1</v>
      </c>
      <c r="BH13" s="26">
        <v>1</v>
      </c>
      <c r="BI13" s="26">
        <v>2</v>
      </c>
      <c r="BJ13" s="9">
        <v>16</v>
      </c>
      <c r="BL13">
        <v>5</v>
      </c>
      <c r="BM13">
        <v>8</v>
      </c>
      <c r="BN13">
        <v>2</v>
      </c>
    </row>
    <row r="14" spans="1:66" ht="12.75">
      <c r="A14" s="5">
        <v>1</v>
      </c>
      <c r="B14" s="5">
        <v>-1</v>
      </c>
      <c r="C14" s="5">
        <v>-1</v>
      </c>
      <c r="D14" s="9">
        <v>29</v>
      </c>
      <c r="F14" s="18" t="s">
        <v>127</v>
      </c>
      <c r="G14">
        <v>67</v>
      </c>
      <c r="H14" t="s">
        <v>169</v>
      </c>
      <c r="T14" s="18" t="s">
        <v>127</v>
      </c>
      <c r="U14">
        <v>3</v>
      </c>
      <c r="V14">
        <v>1</v>
      </c>
      <c r="W14">
        <f>a_*POWER(1-e_,0)*POWER(e_,3)</f>
        <v>0.0024823775024404786</v>
      </c>
      <c r="X14">
        <f>$V$3*POWER(e_,1)*POWER(1-e_,2)</f>
        <v>0.12669146685597998</v>
      </c>
      <c r="Y14">
        <f t="shared" si="2"/>
        <v>0.12917384435842047</v>
      </c>
      <c r="Z14">
        <f>a_*POWER(1-e_,0)*POWER(e_,6)</f>
        <v>5.0520154270385445E-05</v>
      </c>
      <c r="AA14">
        <f>(1-a_)*POWER(e_,2)*POWER(1-e_,4)</f>
        <v>0.018280491543367125</v>
      </c>
      <c r="AB14">
        <f t="shared" si="3"/>
        <v>0.01833101169763751</v>
      </c>
      <c r="AC14">
        <v>23</v>
      </c>
      <c r="AD14">
        <v>29</v>
      </c>
      <c r="AE14">
        <v>9</v>
      </c>
      <c r="AF14">
        <f t="shared" si="4"/>
        <v>22.992944295798843</v>
      </c>
      <c r="AG14">
        <f t="shared" si="0"/>
        <v>22.992944295798843</v>
      </c>
      <c r="AH14">
        <f>$AC$15*AB14</f>
        <v>3.262920082179477</v>
      </c>
      <c r="AS14" s="10"/>
      <c r="AT14" s="10"/>
      <c r="AU14" s="12">
        <v>1</v>
      </c>
      <c r="AV14" s="28">
        <v>1</v>
      </c>
      <c r="AW14" s="29"/>
      <c r="AX14" s="28">
        <v>1</v>
      </c>
      <c r="AY14" s="28"/>
      <c r="AZ14" s="29">
        <v>2</v>
      </c>
      <c r="BA14" s="28">
        <v>2</v>
      </c>
      <c r="BB14" s="28">
        <v>3</v>
      </c>
      <c r="BC14" s="28"/>
      <c r="BD14" s="29">
        <v>1</v>
      </c>
      <c r="BE14" s="28">
        <v>1</v>
      </c>
      <c r="BF14" s="28">
        <v>1</v>
      </c>
      <c r="BG14" s="29"/>
      <c r="BH14" s="28">
        <v>1</v>
      </c>
      <c r="BI14" s="28">
        <v>2</v>
      </c>
      <c r="BJ14" s="13">
        <v>5</v>
      </c>
      <c r="BL14">
        <v>30</v>
      </c>
      <c r="BM14">
        <v>20</v>
      </c>
      <c r="BN14">
        <v>4</v>
      </c>
    </row>
    <row r="15" spans="1:66" ht="12.75">
      <c r="A15" s="10"/>
      <c r="B15" s="10"/>
      <c r="C15" s="12">
        <v>1</v>
      </c>
      <c r="D15" s="13">
        <v>23</v>
      </c>
      <c r="G15">
        <f>SUM(G7:G14)</f>
        <v>231</v>
      </c>
      <c r="W15">
        <f aca="true" t="shared" si="5" ref="W15:AH15">SUM(W7:W14)</f>
        <v>0.1219750444870448</v>
      </c>
      <c r="X15">
        <f t="shared" si="5"/>
        <v>0.8780249555129555</v>
      </c>
      <c r="Y15">
        <f t="shared" si="5"/>
        <v>1.0000000000000002</v>
      </c>
      <c r="Z15">
        <f t="shared" si="5"/>
        <v>0.031111421358284805</v>
      </c>
      <c r="AA15">
        <f t="shared" si="5"/>
        <v>0.19254814793038888</v>
      </c>
      <c r="AB15">
        <f t="shared" si="5"/>
        <v>0.2236595692886737</v>
      </c>
      <c r="AC15">
        <f t="shared" si="5"/>
        <v>178</v>
      </c>
      <c r="AD15">
        <f t="shared" si="5"/>
        <v>178</v>
      </c>
      <c r="AE15">
        <f t="shared" si="5"/>
        <v>66</v>
      </c>
      <c r="AF15">
        <f t="shared" si="5"/>
        <v>178.00000000000006</v>
      </c>
      <c r="AG15">
        <f t="shared" si="5"/>
        <v>178.00000000000006</v>
      </c>
      <c r="AH15">
        <f t="shared" si="5"/>
        <v>39.81140333338392</v>
      </c>
      <c r="AS15" s="10"/>
      <c r="AT15" s="5" t="s">
        <v>111</v>
      </c>
      <c r="AU15" s="11"/>
      <c r="AV15" s="26">
        <v>7</v>
      </c>
      <c r="AW15" s="27">
        <v>2</v>
      </c>
      <c r="AX15" s="26">
        <v>9</v>
      </c>
      <c r="AY15" s="26">
        <v>5</v>
      </c>
      <c r="AZ15" s="27">
        <v>3</v>
      </c>
      <c r="BA15" s="26">
        <v>8</v>
      </c>
      <c r="BB15" s="26">
        <v>17</v>
      </c>
      <c r="BC15" s="26">
        <v>1</v>
      </c>
      <c r="BD15" s="27">
        <v>1</v>
      </c>
      <c r="BE15" s="26">
        <v>2</v>
      </c>
      <c r="BF15" s="26">
        <v>1</v>
      </c>
      <c r="BG15" s="27">
        <v>1</v>
      </c>
      <c r="BH15" s="26">
        <v>2</v>
      </c>
      <c r="BI15" s="26">
        <v>4</v>
      </c>
      <c r="BJ15" s="9">
        <v>21</v>
      </c>
      <c r="BL15">
        <v>9</v>
      </c>
      <c r="BM15">
        <v>13</v>
      </c>
      <c r="BN15">
        <v>1</v>
      </c>
    </row>
    <row r="16" spans="1:66" ht="12.75">
      <c r="A16" s="10"/>
      <c r="B16" s="5" t="s">
        <v>112</v>
      </c>
      <c r="C16" s="11"/>
      <c r="D16" s="9">
        <v>52</v>
      </c>
      <c r="AS16" s="5" t="s">
        <v>112</v>
      </c>
      <c r="AT16" s="11"/>
      <c r="AU16" s="11"/>
      <c r="AV16" s="26">
        <v>52</v>
      </c>
      <c r="AW16" s="27">
        <v>9</v>
      </c>
      <c r="AX16" s="26">
        <v>61</v>
      </c>
      <c r="AY16" s="26">
        <v>16</v>
      </c>
      <c r="AZ16" s="27">
        <v>4</v>
      </c>
      <c r="BA16" s="26">
        <v>20</v>
      </c>
      <c r="BB16" s="26">
        <v>81</v>
      </c>
      <c r="BC16" s="26">
        <v>11</v>
      </c>
      <c r="BD16" s="27">
        <v>7</v>
      </c>
      <c r="BE16" s="26">
        <v>18</v>
      </c>
      <c r="BF16" s="26">
        <v>6</v>
      </c>
      <c r="BG16" s="27">
        <v>3</v>
      </c>
      <c r="BH16" s="26">
        <v>9</v>
      </c>
      <c r="BI16" s="26">
        <v>27</v>
      </c>
      <c r="BJ16" s="9">
        <v>108</v>
      </c>
      <c r="BL16">
        <v>19</v>
      </c>
      <c r="BM16">
        <v>19</v>
      </c>
      <c r="BN16">
        <v>4</v>
      </c>
    </row>
    <row r="17" spans="1:66" ht="12.75">
      <c r="A17" s="10"/>
      <c r="B17" s="5">
        <v>1</v>
      </c>
      <c r="C17" s="5">
        <v>-1</v>
      </c>
      <c r="D17" s="9">
        <v>28</v>
      </c>
      <c r="AH17">
        <f>SUMXMY2(AC7:AE14,AF7:AH14)</f>
        <v>478.4210941744771</v>
      </c>
      <c r="AS17" s="5">
        <v>1</v>
      </c>
      <c r="AT17" s="5">
        <v>-1</v>
      </c>
      <c r="AU17" s="5">
        <v>-1</v>
      </c>
      <c r="AV17" s="26">
        <v>13</v>
      </c>
      <c r="AW17" s="27">
        <v>3</v>
      </c>
      <c r="AX17" s="26">
        <v>16</v>
      </c>
      <c r="AY17" s="26">
        <v>3</v>
      </c>
      <c r="AZ17" s="27">
        <v>2</v>
      </c>
      <c r="BA17" s="26">
        <v>5</v>
      </c>
      <c r="BB17" s="26">
        <v>21</v>
      </c>
      <c r="BC17" s="26">
        <v>4</v>
      </c>
      <c r="BD17" s="27">
        <v>2</v>
      </c>
      <c r="BE17" s="26">
        <v>6</v>
      </c>
      <c r="BF17" s="26">
        <v>3</v>
      </c>
      <c r="BG17" s="27"/>
      <c r="BH17" s="26">
        <v>3</v>
      </c>
      <c r="BI17" s="26">
        <v>9</v>
      </c>
      <c r="BJ17" s="9">
        <v>30</v>
      </c>
      <c r="BL17">
        <v>12</v>
      </c>
      <c r="BM17">
        <v>10</v>
      </c>
      <c r="BN17">
        <v>5</v>
      </c>
    </row>
    <row r="18" spans="1:62" ht="12.75">
      <c r="A18" s="10"/>
      <c r="B18" s="10"/>
      <c r="C18" s="12">
        <v>1</v>
      </c>
      <c r="D18" s="13">
        <v>67</v>
      </c>
      <c r="AS18" s="10"/>
      <c r="AT18" s="10"/>
      <c r="AU18" s="12">
        <v>1</v>
      </c>
      <c r="AV18" s="28">
        <v>2</v>
      </c>
      <c r="AW18" s="29">
        <v>1</v>
      </c>
      <c r="AX18" s="28">
        <v>3</v>
      </c>
      <c r="AY18" s="28"/>
      <c r="AZ18" s="29"/>
      <c r="BA18" s="28"/>
      <c r="BB18" s="28">
        <v>3</v>
      </c>
      <c r="BC18" s="28">
        <v>1</v>
      </c>
      <c r="BD18" s="29">
        <v>1</v>
      </c>
      <c r="BE18" s="28">
        <v>2</v>
      </c>
      <c r="BF18" s="28">
        <v>4</v>
      </c>
      <c r="BG18" s="29"/>
      <c r="BH18" s="28">
        <v>4</v>
      </c>
      <c r="BI18" s="28">
        <v>6</v>
      </c>
      <c r="BJ18" s="13">
        <v>9</v>
      </c>
    </row>
    <row r="19" spans="1:62" ht="12.75">
      <c r="A19" s="10"/>
      <c r="B19" s="5" t="s">
        <v>111</v>
      </c>
      <c r="C19" s="11"/>
      <c r="D19" s="9">
        <v>95</v>
      </c>
      <c r="AS19" s="10"/>
      <c r="AT19" s="5" t="s">
        <v>112</v>
      </c>
      <c r="AU19" s="11"/>
      <c r="AV19" s="26">
        <v>15</v>
      </c>
      <c r="AW19" s="27">
        <v>4</v>
      </c>
      <c r="AX19" s="26">
        <v>19</v>
      </c>
      <c r="AY19" s="26">
        <v>3</v>
      </c>
      <c r="AZ19" s="27">
        <v>2</v>
      </c>
      <c r="BA19" s="26">
        <v>5</v>
      </c>
      <c r="BB19" s="26">
        <v>24</v>
      </c>
      <c r="BC19" s="26">
        <v>5</v>
      </c>
      <c r="BD19" s="27">
        <v>3</v>
      </c>
      <c r="BE19" s="26">
        <v>8</v>
      </c>
      <c r="BF19" s="26">
        <v>7</v>
      </c>
      <c r="BG19" s="27"/>
      <c r="BH19" s="26">
        <v>7</v>
      </c>
      <c r="BI19" s="26">
        <v>15</v>
      </c>
      <c r="BJ19" s="9">
        <v>39</v>
      </c>
    </row>
    <row r="20" spans="1:62" ht="12.75">
      <c r="A20" s="5" t="s">
        <v>111</v>
      </c>
      <c r="B20" s="11"/>
      <c r="C20" s="11"/>
      <c r="D20" s="9">
        <v>147</v>
      </c>
      <c r="AS20" s="10"/>
      <c r="AT20" s="5">
        <v>1</v>
      </c>
      <c r="AU20" s="5">
        <v>-1</v>
      </c>
      <c r="AV20" s="26">
        <v>3</v>
      </c>
      <c r="AW20" s="27">
        <v>2</v>
      </c>
      <c r="AX20" s="26">
        <v>5</v>
      </c>
      <c r="AY20" s="26">
        <v>1</v>
      </c>
      <c r="AZ20" s="27">
        <v>1</v>
      </c>
      <c r="BA20" s="26">
        <v>2</v>
      </c>
      <c r="BB20" s="26">
        <v>7</v>
      </c>
      <c r="BC20" s="26">
        <v>3</v>
      </c>
      <c r="BD20" s="27">
        <v>3</v>
      </c>
      <c r="BE20" s="26">
        <v>6</v>
      </c>
      <c r="BF20" s="26">
        <v>4</v>
      </c>
      <c r="BG20" s="27">
        <v>2</v>
      </c>
      <c r="BH20" s="26">
        <v>6</v>
      </c>
      <c r="BI20" s="26">
        <v>12</v>
      </c>
      <c r="BJ20" s="9">
        <v>19</v>
      </c>
    </row>
    <row r="21" spans="1:62" ht="12.75">
      <c r="A21" s="5" t="s">
        <v>113</v>
      </c>
      <c r="B21" s="5">
        <v>1</v>
      </c>
      <c r="C21" s="5">
        <v>1</v>
      </c>
      <c r="D21" s="9">
        <v>1</v>
      </c>
      <c r="AS21" s="10"/>
      <c r="AT21" s="10"/>
      <c r="AU21" s="12">
        <v>1</v>
      </c>
      <c r="AV21" s="28">
        <v>1</v>
      </c>
      <c r="AW21" s="29">
        <v>2</v>
      </c>
      <c r="AX21" s="28">
        <v>3</v>
      </c>
      <c r="AY21" s="28"/>
      <c r="AZ21" s="29">
        <v>1</v>
      </c>
      <c r="BA21" s="28">
        <v>1</v>
      </c>
      <c r="BB21" s="28">
        <v>4</v>
      </c>
      <c r="BC21" s="28">
        <v>1</v>
      </c>
      <c r="BD21" s="29"/>
      <c r="BE21" s="28">
        <v>1</v>
      </c>
      <c r="BF21" s="28">
        <v>2</v>
      </c>
      <c r="BG21" s="29">
        <v>5</v>
      </c>
      <c r="BH21" s="28">
        <v>7</v>
      </c>
      <c r="BI21" s="28">
        <v>8</v>
      </c>
      <c r="BJ21" s="13">
        <v>12</v>
      </c>
    </row>
    <row r="22" spans="1:62" ht="12.75">
      <c r="A22" s="10"/>
      <c r="B22" s="5" t="s">
        <v>111</v>
      </c>
      <c r="C22" s="11"/>
      <c r="D22" s="9">
        <v>1</v>
      </c>
      <c r="AS22" s="10"/>
      <c r="AT22" s="5" t="s">
        <v>111</v>
      </c>
      <c r="AU22" s="11"/>
      <c r="AV22" s="26">
        <v>4</v>
      </c>
      <c r="AW22" s="27">
        <v>4</v>
      </c>
      <c r="AX22" s="26">
        <v>8</v>
      </c>
      <c r="AY22" s="26">
        <v>1</v>
      </c>
      <c r="AZ22" s="27">
        <v>2</v>
      </c>
      <c r="BA22" s="26">
        <v>3</v>
      </c>
      <c r="BB22" s="26">
        <v>11</v>
      </c>
      <c r="BC22" s="26">
        <v>4</v>
      </c>
      <c r="BD22" s="27">
        <v>3</v>
      </c>
      <c r="BE22" s="26">
        <v>7</v>
      </c>
      <c r="BF22" s="26">
        <v>6</v>
      </c>
      <c r="BG22" s="27">
        <v>7</v>
      </c>
      <c r="BH22" s="26">
        <v>13</v>
      </c>
      <c r="BI22" s="26">
        <v>20</v>
      </c>
      <c r="BJ22" s="9">
        <v>31</v>
      </c>
    </row>
    <row r="23" spans="1:62" ht="12.75">
      <c r="A23" s="10"/>
      <c r="B23" s="5" t="s">
        <v>113</v>
      </c>
      <c r="C23" s="5" t="s">
        <v>113</v>
      </c>
      <c r="D23" s="9"/>
      <c r="AS23" s="5" t="s">
        <v>111</v>
      </c>
      <c r="AT23" s="11"/>
      <c r="AU23" s="11"/>
      <c r="AV23" s="26">
        <v>19</v>
      </c>
      <c r="AW23" s="27">
        <v>8</v>
      </c>
      <c r="AX23" s="26">
        <v>27</v>
      </c>
      <c r="AY23" s="26">
        <v>4</v>
      </c>
      <c r="AZ23" s="27">
        <v>4</v>
      </c>
      <c r="BA23" s="26">
        <v>8</v>
      </c>
      <c r="BB23" s="26">
        <v>35</v>
      </c>
      <c r="BC23" s="26">
        <v>9</v>
      </c>
      <c r="BD23" s="27">
        <v>6</v>
      </c>
      <c r="BE23" s="26">
        <v>15</v>
      </c>
      <c r="BF23" s="26">
        <v>13</v>
      </c>
      <c r="BG23" s="27">
        <v>7</v>
      </c>
      <c r="BH23" s="26">
        <v>20</v>
      </c>
      <c r="BI23" s="26">
        <v>35</v>
      </c>
      <c r="BJ23" s="9">
        <v>70</v>
      </c>
    </row>
    <row r="24" spans="1:62" ht="12.75">
      <c r="A24" s="10"/>
      <c r="B24" s="5" t="s">
        <v>114</v>
      </c>
      <c r="C24" s="11"/>
      <c r="D24" s="9"/>
      <c r="AS24" s="14" t="s">
        <v>115</v>
      </c>
      <c r="AT24" s="15"/>
      <c r="AU24" s="15"/>
      <c r="AV24" s="30">
        <v>71</v>
      </c>
      <c r="AW24" s="31">
        <v>17</v>
      </c>
      <c r="AX24" s="30">
        <v>88</v>
      </c>
      <c r="AY24" s="30">
        <v>20</v>
      </c>
      <c r="AZ24" s="31">
        <v>8</v>
      </c>
      <c r="BA24" s="30">
        <v>28</v>
      </c>
      <c r="BB24" s="30">
        <v>116</v>
      </c>
      <c r="BC24" s="30">
        <v>20</v>
      </c>
      <c r="BD24" s="31">
        <v>13</v>
      </c>
      <c r="BE24" s="30">
        <v>33</v>
      </c>
      <c r="BF24" s="30">
        <v>19</v>
      </c>
      <c r="BG24" s="31">
        <v>10</v>
      </c>
      <c r="BH24" s="30">
        <v>29</v>
      </c>
      <c r="BI24" s="30">
        <v>62</v>
      </c>
      <c r="BJ24" s="16">
        <v>178</v>
      </c>
    </row>
    <row r="25" spans="1:4" ht="12.75">
      <c r="A25" s="5" t="s">
        <v>114</v>
      </c>
      <c r="B25" s="11"/>
      <c r="C25" s="11"/>
      <c r="D25" s="9">
        <v>1</v>
      </c>
    </row>
    <row r="26" spans="1:4" ht="12.75">
      <c r="A26" s="14" t="s">
        <v>115</v>
      </c>
      <c r="B26" s="15"/>
      <c r="C26" s="15"/>
      <c r="D26" s="16">
        <v>232</v>
      </c>
    </row>
    <row r="36" spans="1:2" ht="12.75">
      <c r="A36" s="8" t="s">
        <v>20</v>
      </c>
      <c r="B36" s="17" t="s">
        <v>116</v>
      </c>
    </row>
    <row r="37" spans="1:2" ht="12.75">
      <c r="A37" s="8" t="s">
        <v>21</v>
      </c>
      <c r="B37" s="17" t="s">
        <v>116</v>
      </c>
    </row>
    <row r="38" spans="1:2" ht="12.75">
      <c r="A38" s="8" t="s">
        <v>207</v>
      </c>
      <c r="B38" s="17" t="s">
        <v>116</v>
      </c>
    </row>
    <row r="40" spans="1:18" ht="12.75">
      <c r="A40" s="5" t="s">
        <v>42</v>
      </c>
      <c r="B40" s="6"/>
      <c r="C40" s="6"/>
      <c r="D40" s="8" t="s">
        <v>84</v>
      </c>
      <c r="E40" s="8" t="s">
        <v>82</v>
      </c>
      <c r="F40" s="8" t="s">
        <v>80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24"/>
    </row>
    <row r="41" spans="1:18" ht="12.75">
      <c r="A41" s="12"/>
      <c r="D41" s="5">
        <v>-1</v>
      </c>
      <c r="E41" s="11"/>
      <c r="F41" s="11"/>
      <c r="G41" s="11"/>
      <c r="H41" s="11"/>
      <c r="I41" s="11"/>
      <c r="J41" s="5" t="s">
        <v>112</v>
      </c>
      <c r="K41" s="5">
        <v>1</v>
      </c>
      <c r="L41" s="11"/>
      <c r="M41" s="11"/>
      <c r="N41" s="11"/>
      <c r="O41" s="11"/>
      <c r="P41" s="11"/>
      <c r="Q41" s="5" t="s">
        <v>111</v>
      </c>
      <c r="R41" s="7" t="s">
        <v>115</v>
      </c>
    </row>
    <row r="42" spans="1:29" ht="12.75">
      <c r="A42" s="12"/>
      <c r="D42" s="5">
        <v>-1</v>
      </c>
      <c r="E42" s="11"/>
      <c r="F42" s="5" t="s">
        <v>112</v>
      </c>
      <c r="G42" s="5">
        <v>1</v>
      </c>
      <c r="H42" s="11"/>
      <c r="I42" s="5" t="s">
        <v>111</v>
      </c>
      <c r="J42" s="10"/>
      <c r="K42" s="5">
        <v>-1</v>
      </c>
      <c r="L42" s="11"/>
      <c r="M42" s="5" t="s">
        <v>112</v>
      </c>
      <c r="N42" s="5">
        <v>1</v>
      </c>
      <c r="O42" s="11"/>
      <c r="P42" s="5" t="s">
        <v>111</v>
      </c>
      <c r="Q42" s="10"/>
      <c r="R42" s="25"/>
      <c r="AB42" s="8" t="s">
        <v>20</v>
      </c>
      <c r="AC42" s="17" t="s">
        <v>116</v>
      </c>
    </row>
    <row r="43" spans="1:23" ht="12.75">
      <c r="A43" s="8" t="s">
        <v>129</v>
      </c>
      <c r="B43" s="8" t="s">
        <v>34</v>
      </c>
      <c r="C43" s="8" t="s">
        <v>32</v>
      </c>
      <c r="D43" s="5">
        <v>-1</v>
      </c>
      <c r="E43" s="6">
        <v>1</v>
      </c>
      <c r="F43" s="10"/>
      <c r="G43" s="5">
        <v>-1</v>
      </c>
      <c r="H43" s="6">
        <v>1</v>
      </c>
      <c r="I43" s="10"/>
      <c r="J43" s="10"/>
      <c r="K43" s="5">
        <v>-1</v>
      </c>
      <c r="L43" s="6">
        <v>1</v>
      </c>
      <c r="M43" s="10"/>
      <c r="N43" s="5">
        <v>-1</v>
      </c>
      <c r="O43" s="6">
        <v>1</v>
      </c>
      <c r="P43" s="10"/>
      <c r="Q43" s="10"/>
      <c r="R43" s="25"/>
      <c r="U43" t="s">
        <v>43</v>
      </c>
      <c r="V43" t="s">
        <v>44</v>
      </c>
      <c r="W43" t="s">
        <v>45</v>
      </c>
    </row>
    <row r="44" spans="1:45" ht="12.75">
      <c r="A44" s="5">
        <v>-1</v>
      </c>
      <c r="B44" s="5">
        <v>-1</v>
      </c>
      <c r="C44" s="5">
        <v>-1</v>
      </c>
      <c r="D44" s="26">
        <v>5</v>
      </c>
      <c r="E44" s="27">
        <v>2</v>
      </c>
      <c r="F44" s="26">
        <v>7</v>
      </c>
      <c r="G44" s="26">
        <v>1</v>
      </c>
      <c r="H44" s="27"/>
      <c r="I44" s="26">
        <v>1</v>
      </c>
      <c r="J44" s="26">
        <v>8</v>
      </c>
      <c r="K44" s="26">
        <v>5</v>
      </c>
      <c r="L44" s="27"/>
      <c r="M44" s="26">
        <v>5</v>
      </c>
      <c r="N44" s="26">
        <v>3</v>
      </c>
      <c r="O44" s="27"/>
      <c r="P44" s="26">
        <v>3</v>
      </c>
      <c r="Q44" s="26">
        <v>8</v>
      </c>
      <c r="R44" s="9">
        <v>16</v>
      </c>
      <c r="T44" s="18" t="s">
        <v>120</v>
      </c>
      <c r="U44">
        <v>16</v>
      </c>
      <c r="V44">
        <v>17</v>
      </c>
      <c r="W44">
        <v>5</v>
      </c>
      <c r="X44">
        <f>U44-W44</f>
        <v>11</v>
      </c>
      <c r="Y44">
        <f>V44-W44</f>
        <v>12</v>
      </c>
      <c r="Z44">
        <f>X44+Y44</f>
        <v>23</v>
      </c>
      <c r="AA44">
        <f>Z44/2</f>
        <v>11.5</v>
      </c>
      <c r="AB44" s="5" t="s">
        <v>144</v>
      </c>
      <c r="AC44" s="6"/>
      <c r="AD44" s="6"/>
      <c r="AE44" s="8" t="s">
        <v>84</v>
      </c>
      <c r="AF44" s="8" t="s">
        <v>82</v>
      </c>
      <c r="AG44" s="8" t="s">
        <v>88</v>
      </c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24"/>
    </row>
    <row r="45" spans="1:49" ht="12.75">
      <c r="A45" s="10"/>
      <c r="B45" s="10"/>
      <c r="C45" s="12">
        <v>1</v>
      </c>
      <c r="D45" s="28">
        <v>1</v>
      </c>
      <c r="E45" s="29"/>
      <c r="F45" s="28">
        <v>1</v>
      </c>
      <c r="G45" s="28">
        <v>1</v>
      </c>
      <c r="H45" s="29">
        <v>1</v>
      </c>
      <c r="I45" s="28">
        <v>2</v>
      </c>
      <c r="J45" s="28">
        <v>3</v>
      </c>
      <c r="K45" s="28">
        <v>1</v>
      </c>
      <c r="L45" s="29"/>
      <c r="M45" s="28">
        <v>1</v>
      </c>
      <c r="N45" s="28"/>
      <c r="O45" s="29">
        <v>1</v>
      </c>
      <c r="P45" s="28">
        <v>1</v>
      </c>
      <c r="Q45" s="28">
        <v>2</v>
      </c>
      <c r="R45" s="13">
        <v>5</v>
      </c>
      <c r="T45" s="18" t="s">
        <v>121</v>
      </c>
      <c r="U45">
        <v>5</v>
      </c>
      <c r="V45">
        <v>6</v>
      </c>
      <c r="W45">
        <v>0</v>
      </c>
      <c r="X45">
        <f aca="true" t="shared" si="6" ref="X45:X51">U45-W45</f>
        <v>5</v>
      </c>
      <c r="Y45">
        <f aca="true" t="shared" si="7" ref="Y45:Y51">V45-W45</f>
        <v>6</v>
      </c>
      <c r="Z45">
        <f aca="true" t="shared" si="8" ref="Z45:Z51">X45+Y45</f>
        <v>11</v>
      </c>
      <c r="AA45">
        <f aca="true" t="shared" si="9" ref="AA45:AA51">Z45/2</f>
        <v>5.5</v>
      </c>
      <c r="AB45" s="12"/>
      <c r="AE45" s="5">
        <v>-1</v>
      </c>
      <c r="AF45" s="11"/>
      <c r="AG45" s="11"/>
      <c r="AH45" s="11"/>
      <c r="AI45" s="11"/>
      <c r="AJ45" s="11"/>
      <c r="AK45" s="5" t="s">
        <v>112</v>
      </c>
      <c r="AL45" s="5">
        <v>1</v>
      </c>
      <c r="AM45" s="11"/>
      <c r="AN45" s="11"/>
      <c r="AO45" s="11"/>
      <c r="AP45" s="11"/>
      <c r="AQ45" s="11"/>
      <c r="AR45" s="5" t="s">
        <v>111</v>
      </c>
      <c r="AS45" s="7" t="s">
        <v>115</v>
      </c>
      <c r="AU45" t="s">
        <v>145</v>
      </c>
      <c r="AV45" t="s">
        <v>146</v>
      </c>
      <c r="AW45" t="s">
        <v>55</v>
      </c>
    </row>
    <row r="46" spans="1:45" ht="12.75">
      <c r="A46" s="10"/>
      <c r="B46" s="5" t="s">
        <v>112</v>
      </c>
      <c r="C46" s="11"/>
      <c r="D46" s="26">
        <v>6</v>
      </c>
      <c r="E46" s="27">
        <v>2</v>
      </c>
      <c r="F46" s="26">
        <v>8</v>
      </c>
      <c r="G46" s="26">
        <v>2</v>
      </c>
      <c r="H46" s="27">
        <v>1</v>
      </c>
      <c r="I46" s="26">
        <v>3</v>
      </c>
      <c r="J46" s="26">
        <v>11</v>
      </c>
      <c r="K46" s="26">
        <v>6</v>
      </c>
      <c r="L46" s="27"/>
      <c r="M46" s="26">
        <v>6</v>
      </c>
      <c r="N46" s="26">
        <v>3</v>
      </c>
      <c r="O46" s="27">
        <v>1</v>
      </c>
      <c r="P46" s="26">
        <v>4</v>
      </c>
      <c r="Q46" s="26">
        <v>10</v>
      </c>
      <c r="R46" s="9">
        <v>21</v>
      </c>
      <c r="T46" s="18" t="s">
        <v>122</v>
      </c>
      <c r="U46">
        <v>24</v>
      </c>
      <c r="V46">
        <v>29</v>
      </c>
      <c r="W46">
        <v>12</v>
      </c>
      <c r="X46">
        <f t="shared" si="6"/>
        <v>12</v>
      </c>
      <c r="Y46">
        <f t="shared" si="7"/>
        <v>17</v>
      </c>
      <c r="Z46">
        <f t="shared" si="8"/>
        <v>29</v>
      </c>
      <c r="AA46">
        <f t="shared" si="9"/>
        <v>14.5</v>
      </c>
      <c r="AB46" s="12"/>
      <c r="AE46" s="5">
        <v>-1</v>
      </c>
      <c r="AF46" s="11"/>
      <c r="AG46" s="5" t="s">
        <v>112</v>
      </c>
      <c r="AH46" s="5">
        <v>1</v>
      </c>
      <c r="AI46" s="11"/>
      <c r="AJ46" s="5" t="s">
        <v>111</v>
      </c>
      <c r="AK46" s="10"/>
      <c r="AL46" s="5">
        <v>-1</v>
      </c>
      <c r="AM46" s="11"/>
      <c r="AN46" s="5" t="s">
        <v>112</v>
      </c>
      <c r="AO46" s="5">
        <v>1</v>
      </c>
      <c r="AP46" s="11"/>
      <c r="AQ46" s="5" t="s">
        <v>111</v>
      </c>
      <c r="AR46" s="10"/>
      <c r="AS46" s="25"/>
    </row>
    <row r="47" spans="1:45" ht="12.75">
      <c r="A47" s="10"/>
      <c r="B47" s="5">
        <v>1</v>
      </c>
      <c r="C47" s="5">
        <v>-1</v>
      </c>
      <c r="D47" s="26">
        <v>2</v>
      </c>
      <c r="E47" s="27"/>
      <c r="F47" s="26">
        <v>2</v>
      </c>
      <c r="G47" s="26">
        <v>12</v>
      </c>
      <c r="H47" s="27">
        <v>2</v>
      </c>
      <c r="I47" s="26">
        <v>14</v>
      </c>
      <c r="J47" s="26">
        <v>16</v>
      </c>
      <c r="K47" s="26">
        <v>2</v>
      </c>
      <c r="L47" s="27">
        <v>1</v>
      </c>
      <c r="M47" s="26">
        <v>3</v>
      </c>
      <c r="N47" s="26">
        <v>4</v>
      </c>
      <c r="O47" s="27">
        <v>1</v>
      </c>
      <c r="P47" s="26">
        <v>5</v>
      </c>
      <c r="Q47" s="26">
        <v>8</v>
      </c>
      <c r="R47" s="9">
        <v>24</v>
      </c>
      <c r="T47" s="18" t="s">
        <v>123</v>
      </c>
      <c r="U47">
        <v>3</v>
      </c>
      <c r="V47">
        <v>5</v>
      </c>
      <c r="W47">
        <v>0</v>
      </c>
      <c r="X47">
        <f t="shared" si="6"/>
        <v>3</v>
      </c>
      <c r="Y47">
        <f t="shared" si="7"/>
        <v>5</v>
      </c>
      <c r="Z47">
        <f t="shared" si="8"/>
        <v>8</v>
      </c>
      <c r="AA47">
        <f t="shared" si="9"/>
        <v>4</v>
      </c>
      <c r="AB47" s="8" t="s">
        <v>129</v>
      </c>
      <c r="AC47" s="8" t="s">
        <v>34</v>
      </c>
      <c r="AD47" s="8" t="s">
        <v>133</v>
      </c>
      <c r="AE47" s="5">
        <v>-1</v>
      </c>
      <c r="AF47" s="6">
        <v>1</v>
      </c>
      <c r="AG47" s="10"/>
      <c r="AH47" s="5">
        <v>-1</v>
      </c>
      <c r="AI47" s="6">
        <v>1</v>
      </c>
      <c r="AJ47" s="10"/>
      <c r="AK47" s="10"/>
      <c r="AL47" s="5">
        <v>-1</v>
      </c>
      <c r="AM47" s="6">
        <v>1</v>
      </c>
      <c r="AN47" s="10"/>
      <c r="AO47" s="5">
        <v>-1</v>
      </c>
      <c r="AP47" s="6">
        <v>1</v>
      </c>
      <c r="AQ47" s="10"/>
      <c r="AR47" s="10"/>
      <c r="AS47" s="25"/>
    </row>
    <row r="48" spans="1:49" ht="12.75">
      <c r="A48" s="10"/>
      <c r="B48" s="10"/>
      <c r="C48" s="12">
        <v>1</v>
      </c>
      <c r="D48" s="28"/>
      <c r="E48" s="29"/>
      <c r="F48" s="28"/>
      <c r="G48" s="28"/>
      <c r="H48" s="29"/>
      <c r="I48" s="28"/>
      <c r="J48" s="28"/>
      <c r="K48" s="28"/>
      <c r="L48" s="29">
        <v>1</v>
      </c>
      <c r="M48" s="28">
        <v>1</v>
      </c>
      <c r="N48" s="28"/>
      <c r="O48" s="29">
        <v>2</v>
      </c>
      <c r="P48" s="28">
        <v>2</v>
      </c>
      <c r="Q48" s="28">
        <v>3</v>
      </c>
      <c r="R48" s="13">
        <v>3</v>
      </c>
      <c r="T48" s="18" t="s">
        <v>124</v>
      </c>
      <c r="U48">
        <v>36</v>
      </c>
      <c r="V48">
        <v>30</v>
      </c>
      <c r="W48">
        <v>10</v>
      </c>
      <c r="X48">
        <f t="shared" si="6"/>
        <v>26</v>
      </c>
      <c r="Y48">
        <f t="shared" si="7"/>
        <v>20</v>
      </c>
      <c r="Z48">
        <f t="shared" si="8"/>
        <v>46</v>
      </c>
      <c r="AA48">
        <f t="shared" si="9"/>
        <v>23</v>
      </c>
      <c r="AB48" s="5">
        <v>-1</v>
      </c>
      <c r="AC48" s="5">
        <v>-1</v>
      </c>
      <c r="AD48" s="5">
        <v>-1</v>
      </c>
      <c r="AE48" s="26">
        <v>3</v>
      </c>
      <c r="AF48" s="27">
        <v>2</v>
      </c>
      <c r="AG48" s="26">
        <v>5</v>
      </c>
      <c r="AH48" s="26">
        <v>2</v>
      </c>
      <c r="AI48" s="27">
        <v>1</v>
      </c>
      <c r="AJ48" s="26">
        <v>3</v>
      </c>
      <c r="AK48" s="26">
        <v>8</v>
      </c>
      <c r="AL48" s="26">
        <v>4</v>
      </c>
      <c r="AM48" s="27"/>
      <c r="AN48" s="26">
        <v>4</v>
      </c>
      <c r="AO48" s="26">
        <v>2</v>
      </c>
      <c r="AP48" s="27">
        <v>1</v>
      </c>
      <c r="AQ48" s="26">
        <v>3</v>
      </c>
      <c r="AR48" s="26">
        <v>7</v>
      </c>
      <c r="AS48" s="9">
        <v>15</v>
      </c>
      <c r="AU48">
        <v>15</v>
      </c>
      <c r="AV48">
        <v>16</v>
      </c>
      <c r="AW48">
        <v>3</v>
      </c>
    </row>
    <row r="49" spans="1:49" ht="12.75">
      <c r="A49" s="10"/>
      <c r="B49" s="5" t="s">
        <v>111</v>
      </c>
      <c r="C49" s="11"/>
      <c r="D49" s="26">
        <v>2</v>
      </c>
      <c r="E49" s="27"/>
      <c r="F49" s="26">
        <v>2</v>
      </c>
      <c r="G49" s="26">
        <v>12</v>
      </c>
      <c r="H49" s="27">
        <v>2</v>
      </c>
      <c r="I49" s="26">
        <v>14</v>
      </c>
      <c r="J49" s="26">
        <v>16</v>
      </c>
      <c r="K49" s="26">
        <v>2</v>
      </c>
      <c r="L49" s="27">
        <v>2</v>
      </c>
      <c r="M49" s="26">
        <v>4</v>
      </c>
      <c r="N49" s="26">
        <v>4</v>
      </c>
      <c r="O49" s="27">
        <v>3</v>
      </c>
      <c r="P49" s="26">
        <v>7</v>
      </c>
      <c r="Q49" s="26">
        <v>11</v>
      </c>
      <c r="R49" s="9">
        <v>27</v>
      </c>
      <c r="T49" s="18" t="s">
        <v>125</v>
      </c>
      <c r="U49">
        <v>8</v>
      </c>
      <c r="V49">
        <v>8</v>
      </c>
      <c r="W49">
        <v>1</v>
      </c>
      <c r="X49">
        <f t="shared" si="6"/>
        <v>7</v>
      </c>
      <c r="Y49">
        <f t="shared" si="7"/>
        <v>7</v>
      </c>
      <c r="Z49">
        <f t="shared" si="8"/>
        <v>14</v>
      </c>
      <c r="AA49">
        <f t="shared" si="9"/>
        <v>7</v>
      </c>
      <c r="AB49" s="10"/>
      <c r="AC49" s="10"/>
      <c r="AD49" s="12">
        <v>1</v>
      </c>
      <c r="AE49" s="28">
        <v>2</v>
      </c>
      <c r="AF49" s="29">
        <v>1</v>
      </c>
      <c r="AG49" s="28">
        <v>3</v>
      </c>
      <c r="AH49" s="28"/>
      <c r="AI49" s="29"/>
      <c r="AJ49" s="28"/>
      <c r="AK49" s="28">
        <v>3</v>
      </c>
      <c r="AL49" s="28">
        <v>1</v>
      </c>
      <c r="AM49" s="29">
        <v>1</v>
      </c>
      <c r="AN49" s="28">
        <v>2</v>
      </c>
      <c r="AO49" s="28">
        <v>1</v>
      </c>
      <c r="AP49" s="29"/>
      <c r="AQ49" s="28">
        <v>1</v>
      </c>
      <c r="AR49" s="28">
        <v>3</v>
      </c>
      <c r="AS49" s="13">
        <v>6</v>
      </c>
      <c r="AU49">
        <v>6</v>
      </c>
      <c r="AV49">
        <v>7</v>
      </c>
      <c r="AW49">
        <v>1</v>
      </c>
    </row>
    <row r="50" spans="1:49" ht="12.75">
      <c r="A50" s="5" t="s">
        <v>112</v>
      </c>
      <c r="B50" s="11"/>
      <c r="C50" s="11"/>
      <c r="D50" s="26">
        <v>8</v>
      </c>
      <c r="E50" s="27">
        <v>2</v>
      </c>
      <c r="F50" s="26">
        <v>10</v>
      </c>
      <c r="G50" s="26">
        <v>14</v>
      </c>
      <c r="H50" s="27">
        <v>3</v>
      </c>
      <c r="I50" s="26">
        <v>17</v>
      </c>
      <c r="J50" s="26">
        <v>27</v>
      </c>
      <c r="K50" s="26">
        <v>8</v>
      </c>
      <c r="L50" s="27">
        <v>2</v>
      </c>
      <c r="M50" s="26">
        <v>10</v>
      </c>
      <c r="N50" s="26">
        <v>7</v>
      </c>
      <c r="O50" s="27">
        <v>4</v>
      </c>
      <c r="P50" s="26">
        <v>11</v>
      </c>
      <c r="Q50" s="26">
        <v>21</v>
      </c>
      <c r="R50" s="9">
        <v>48</v>
      </c>
      <c r="T50" s="18" t="s">
        <v>126</v>
      </c>
      <c r="U50">
        <v>63</v>
      </c>
      <c r="V50">
        <v>54</v>
      </c>
      <c r="W50">
        <v>29</v>
      </c>
      <c r="X50">
        <f t="shared" si="6"/>
        <v>34</v>
      </c>
      <c r="Y50">
        <f t="shared" si="7"/>
        <v>25</v>
      </c>
      <c r="Z50">
        <f t="shared" si="8"/>
        <v>59</v>
      </c>
      <c r="AA50">
        <f t="shared" si="9"/>
        <v>29.5</v>
      </c>
      <c r="AB50" s="10"/>
      <c r="AC50" s="5" t="s">
        <v>112</v>
      </c>
      <c r="AD50" s="11"/>
      <c r="AE50" s="26">
        <v>5</v>
      </c>
      <c r="AF50" s="27">
        <v>3</v>
      </c>
      <c r="AG50" s="26">
        <v>8</v>
      </c>
      <c r="AH50" s="26">
        <v>2</v>
      </c>
      <c r="AI50" s="27">
        <v>1</v>
      </c>
      <c r="AJ50" s="26">
        <v>3</v>
      </c>
      <c r="AK50" s="26">
        <v>11</v>
      </c>
      <c r="AL50" s="26">
        <v>5</v>
      </c>
      <c r="AM50" s="27">
        <v>1</v>
      </c>
      <c r="AN50" s="26">
        <v>6</v>
      </c>
      <c r="AO50" s="26">
        <v>3</v>
      </c>
      <c r="AP50" s="27">
        <v>1</v>
      </c>
      <c r="AQ50" s="26">
        <v>4</v>
      </c>
      <c r="AR50" s="26">
        <v>10</v>
      </c>
      <c r="AS50" s="9">
        <v>21</v>
      </c>
      <c r="AU50">
        <v>18</v>
      </c>
      <c r="AV50">
        <v>25</v>
      </c>
      <c r="AW50">
        <v>10</v>
      </c>
    </row>
    <row r="51" spans="1:49" ht="12.75">
      <c r="A51" s="5">
        <v>1</v>
      </c>
      <c r="B51" s="5">
        <v>-1</v>
      </c>
      <c r="C51" s="5">
        <v>-1</v>
      </c>
      <c r="D51" s="26">
        <v>5</v>
      </c>
      <c r="E51" s="27">
        <v>1</v>
      </c>
      <c r="F51" s="26">
        <v>6</v>
      </c>
      <c r="G51" s="26">
        <v>5</v>
      </c>
      <c r="H51" s="27"/>
      <c r="I51" s="26">
        <v>5</v>
      </c>
      <c r="J51" s="26">
        <v>11</v>
      </c>
      <c r="K51" s="26">
        <v>10</v>
      </c>
      <c r="L51" s="27">
        <v>2</v>
      </c>
      <c r="M51" s="26">
        <v>12</v>
      </c>
      <c r="N51" s="26">
        <v>9</v>
      </c>
      <c r="O51" s="27">
        <v>4</v>
      </c>
      <c r="P51" s="26">
        <v>13</v>
      </c>
      <c r="Q51" s="26">
        <v>25</v>
      </c>
      <c r="R51" s="9">
        <v>36</v>
      </c>
      <c r="T51" s="18" t="s">
        <v>127</v>
      </c>
      <c r="U51">
        <v>23</v>
      </c>
      <c r="V51">
        <v>29</v>
      </c>
      <c r="W51">
        <v>9</v>
      </c>
      <c r="X51">
        <f t="shared" si="6"/>
        <v>14</v>
      </c>
      <c r="Y51">
        <f t="shared" si="7"/>
        <v>20</v>
      </c>
      <c r="Z51">
        <f t="shared" si="8"/>
        <v>34</v>
      </c>
      <c r="AA51">
        <f t="shared" si="9"/>
        <v>17</v>
      </c>
      <c r="AB51" s="10"/>
      <c r="AC51" s="5">
        <v>1</v>
      </c>
      <c r="AD51" s="5">
        <v>-1</v>
      </c>
      <c r="AE51" s="26">
        <v>2</v>
      </c>
      <c r="AF51" s="27"/>
      <c r="AG51" s="26">
        <v>2</v>
      </c>
      <c r="AH51" s="26">
        <v>10</v>
      </c>
      <c r="AI51" s="27">
        <v>1</v>
      </c>
      <c r="AJ51" s="26">
        <v>11</v>
      </c>
      <c r="AK51" s="26">
        <v>13</v>
      </c>
      <c r="AL51" s="26"/>
      <c r="AM51" s="27">
        <v>1</v>
      </c>
      <c r="AN51" s="26">
        <v>1</v>
      </c>
      <c r="AO51" s="26">
        <v>2</v>
      </c>
      <c r="AP51" s="27">
        <v>2</v>
      </c>
      <c r="AQ51" s="26">
        <v>4</v>
      </c>
      <c r="AR51" s="26">
        <v>5</v>
      </c>
      <c r="AS51" s="9">
        <v>18</v>
      </c>
      <c r="AU51">
        <v>9</v>
      </c>
      <c r="AV51">
        <v>9</v>
      </c>
      <c r="AW51">
        <v>1</v>
      </c>
    </row>
    <row r="52" spans="1:49" ht="12.75">
      <c r="A52" s="10"/>
      <c r="B52" s="10"/>
      <c r="C52" s="12">
        <v>1</v>
      </c>
      <c r="D52" s="28">
        <v>1</v>
      </c>
      <c r="E52" s="29">
        <v>2</v>
      </c>
      <c r="F52" s="28">
        <v>3</v>
      </c>
      <c r="G52" s="28"/>
      <c r="H52" s="29"/>
      <c r="I52" s="28"/>
      <c r="J52" s="28">
        <v>3</v>
      </c>
      <c r="K52" s="28">
        <v>2</v>
      </c>
      <c r="L52" s="29">
        <v>1</v>
      </c>
      <c r="M52" s="28">
        <v>3</v>
      </c>
      <c r="N52" s="28"/>
      <c r="O52" s="29">
        <v>2</v>
      </c>
      <c r="P52" s="28">
        <v>2</v>
      </c>
      <c r="Q52" s="28">
        <v>5</v>
      </c>
      <c r="R52" s="13">
        <v>8</v>
      </c>
      <c r="U52" s="32">
        <f aca="true" t="shared" si="10" ref="U52:AA52">SUM(U44:U51)</f>
        <v>178</v>
      </c>
      <c r="V52" s="32">
        <f t="shared" si="10"/>
        <v>178</v>
      </c>
      <c r="W52" s="32">
        <f t="shared" si="10"/>
        <v>66</v>
      </c>
      <c r="X52" s="32">
        <f t="shared" si="10"/>
        <v>112</v>
      </c>
      <c r="Y52" s="32">
        <f t="shared" si="10"/>
        <v>112</v>
      </c>
      <c r="Z52" s="32">
        <f t="shared" si="10"/>
        <v>224</v>
      </c>
      <c r="AA52" s="32">
        <f t="shared" si="10"/>
        <v>112</v>
      </c>
      <c r="AB52" s="10"/>
      <c r="AC52" s="10"/>
      <c r="AD52" s="12">
        <v>1</v>
      </c>
      <c r="AE52" s="28"/>
      <c r="AF52" s="29"/>
      <c r="AG52" s="28"/>
      <c r="AH52" s="28">
        <v>2</v>
      </c>
      <c r="AI52" s="29">
        <v>1</v>
      </c>
      <c r="AJ52" s="28">
        <v>3</v>
      </c>
      <c r="AK52" s="28">
        <v>3</v>
      </c>
      <c r="AL52" s="28">
        <v>2</v>
      </c>
      <c r="AM52" s="29">
        <v>1</v>
      </c>
      <c r="AN52" s="28">
        <v>3</v>
      </c>
      <c r="AO52" s="28">
        <v>1</v>
      </c>
      <c r="AP52" s="29">
        <v>2</v>
      </c>
      <c r="AQ52" s="28">
        <v>3</v>
      </c>
      <c r="AR52" s="28">
        <v>6</v>
      </c>
      <c r="AS52" s="13">
        <v>9</v>
      </c>
      <c r="AU52">
        <v>23</v>
      </c>
      <c r="AV52">
        <v>21</v>
      </c>
      <c r="AW52">
        <v>9</v>
      </c>
    </row>
    <row r="53" spans="1:49" ht="12.75">
      <c r="A53" s="10"/>
      <c r="B53" s="5" t="s">
        <v>112</v>
      </c>
      <c r="C53" s="11"/>
      <c r="D53" s="26">
        <v>6</v>
      </c>
      <c r="E53" s="27">
        <v>3</v>
      </c>
      <c r="F53" s="26">
        <v>9</v>
      </c>
      <c r="G53" s="26">
        <v>5</v>
      </c>
      <c r="H53" s="27"/>
      <c r="I53" s="26">
        <v>5</v>
      </c>
      <c r="J53" s="26">
        <v>14</v>
      </c>
      <c r="K53" s="26">
        <v>12</v>
      </c>
      <c r="L53" s="27">
        <v>3</v>
      </c>
      <c r="M53" s="26">
        <v>15</v>
      </c>
      <c r="N53" s="26">
        <v>9</v>
      </c>
      <c r="O53" s="27">
        <v>6</v>
      </c>
      <c r="P53" s="26">
        <v>15</v>
      </c>
      <c r="Q53" s="26">
        <v>30</v>
      </c>
      <c r="R53" s="9">
        <v>44</v>
      </c>
      <c r="X53">
        <f>64-8</f>
        <v>56</v>
      </c>
      <c r="Z53" t="s">
        <v>46</v>
      </c>
      <c r="AB53" s="10"/>
      <c r="AC53" s="5" t="s">
        <v>111</v>
      </c>
      <c r="AD53" s="11"/>
      <c r="AE53" s="26">
        <v>2</v>
      </c>
      <c r="AF53" s="27"/>
      <c r="AG53" s="26">
        <v>2</v>
      </c>
      <c r="AH53" s="26">
        <v>12</v>
      </c>
      <c r="AI53" s="27">
        <v>2</v>
      </c>
      <c r="AJ53" s="26">
        <v>14</v>
      </c>
      <c r="AK53" s="26">
        <v>16</v>
      </c>
      <c r="AL53" s="26">
        <v>2</v>
      </c>
      <c r="AM53" s="27">
        <v>2</v>
      </c>
      <c r="AN53" s="26">
        <v>4</v>
      </c>
      <c r="AO53" s="26">
        <v>3</v>
      </c>
      <c r="AP53" s="27">
        <v>4</v>
      </c>
      <c r="AQ53" s="26">
        <v>7</v>
      </c>
      <c r="AR53" s="26">
        <v>11</v>
      </c>
      <c r="AS53" s="9">
        <v>27</v>
      </c>
      <c r="AU53">
        <v>21</v>
      </c>
      <c r="AV53">
        <v>17</v>
      </c>
      <c r="AW53">
        <v>3</v>
      </c>
    </row>
    <row r="54" spans="1:49" ht="12.75">
      <c r="A54" s="10"/>
      <c r="B54" s="5">
        <v>1</v>
      </c>
      <c r="C54" s="5">
        <v>-1</v>
      </c>
      <c r="D54" s="26">
        <v>3</v>
      </c>
      <c r="E54" s="27">
        <v>1</v>
      </c>
      <c r="F54" s="26">
        <v>4</v>
      </c>
      <c r="G54" s="26">
        <v>10</v>
      </c>
      <c r="H54" s="27">
        <v>1</v>
      </c>
      <c r="I54" s="26">
        <v>11</v>
      </c>
      <c r="J54" s="26">
        <v>15</v>
      </c>
      <c r="K54" s="26">
        <v>8</v>
      </c>
      <c r="L54" s="27">
        <v>1</v>
      </c>
      <c r="M54" s="26">
        <v>9</v>
      </c>
      <c r="N54" s="26">
        <v>29</v>
      </c>
      <c r="O54" s="27">
        <v>10</v>
      </c>
      <c r="P54" s="26">
        <v>39</v>
      </c>
      <c r="Q54" s="26">
        <v>48</v>
      </c>
      <c r="R54" s="9">
        <v>63</v>
      </c>
      <c r="X54" s="4">
        <f>X52/X53</f>
        <v>2</v>
      </c>
      <c r="Y54" s="4"/>
      <c r="Z54" t="s">
        <v>47</v>
      </c>
      <c r="AB54" s="5" t="s">
        <v>112</v>
      </c>
      <c r="AC54" s="11"/>
      <c r="AD54" s="11"/>
      <c r="AE54" s="26">
        <v>7</v>
      </c>
      <c r="AF54" s="27">
        <v>3</v>
      </c>
      <c r="AG54" s="26">
        <v>10</v>
      </c>
      <c r="AH54" s="26">
        <v>14</v>
      </c>
      <c r="AI54" s="27">
        <v>3</v>
      </c>
      <c r="AJ54" s="26">
        <v>17</v>
      </c>
      <c r="AK54" s="26">
        <v>27</v>
      </c>
      <c r="AL54" s="26">
        <v>7</v>
      </c>
      <c r="AM54" s="27">
        <v>3</v>
      </c>
      <c r="AN54" s="26">
        <v>10</v>
      </c>
      <c r="AO54" s="26">
        <v>6</v>
      </c>
      <c r="AP54" s="27">
        <v>5</v>
      </c>
      <c r="AQ54" s="26">
        <v>11</v>
      </c>
      <c r="AR54" s="26">
        <v>21</v>
      </c>
      <c r="AS54" s="9">
        <v>48</v>
      </c>
      <c r="AU54">
        <v>24</v>
      </c>
      <c r="AV54">
        <v>30</v>
      </c>
      <c r="AW54">
        <v>4</v>
      </c>
    </row>
    <row r="55" spans="1:49" ht="12.75">
      <c r="A55" s="10"/>
      <c r="B55" s="10"/>
      <c r="C55" s="12">
        <v>1</v>
      </c>
      <c r="D55" s="28"/>
      <c r="E55" s="29"/>
      <c r="F55" s="28"/>
      <c r="G55" s="28"/>
      <c r="H55" s="29">
        <v>1</v>
      </c>
      <c r="I55" s="28">
        <v>1</v>
      </c>
      <c r="J55" s="28">
        <v>1</v>
      </c>
      <c r="K55" s="28">
        <v>2</v>
      </c>
      <c r="L55" s="29">
        <v>2</v>
      </c>
      <c r="M55" s="28">
        <v>4</v>
      </c>
      <c r="N55" s="28">
        <v>9</v>
      </c>
      <c r="O55" s="29">
        <v>9</v>
      </c>
      <c r="P55" s="28">
        <v>18</v>
      </c>
      <c r="Q55" s="28">
        <v>22</v>
      </c>
      <c r="R55" s="13">
        <v>23</v>
      </c>
      <c r="AB55" s="5">
        <v>1</v>
      </c>
      <c r="AC55" s="5">
        <v>-1</v>
      </c>
      <c r="AD55" s="5">
        <v>-1</v>
      </c>
      <c r="AE55" s="26">
        <v>3</v>
      </c>
      <c r="AF55" s="27"/>
      <c r="AG55" s="26">
        <v>3</v>
      </c>
      <c r="AH55" s="26">
        <v>2</v>
      </c>
      <c r="AI55" s="27">
        <v>2</v>
      </c>
      <c r="AJ55" s="26">
        <v>4</v>
      </c>
      <c r="AK55" s="26">
        <v>7</v>
      </c>
      <c r="AL55" s="26">
        <v>9</v>
      </c>
      <c r="AM55" s="27">
        <v>3</v>
      </c>
      <c r="AN55" s="26">
        <v>12</v>
      </c>
      <c r="AO55" s="26">
        <v>3</v>
      </c>
      <c r="AP55" s="27">
        <v>1</v>
      </c>
      <c r="AQ55" s="26">
        <v>4</v>
      </c>
      <c r="AR55" s="26">
        <v>16</v>
      </c>
      <c r="AS55" s="9">
        <v>23</v>
      </c>
      <c r="AU55">
        <v>62</v>
      </c>
      <c r="AV55">
        <v>53</v>
      </c>
      <c r="AW55">
        <v>32</v>
      </c>
    </row>
    <row r="56" spans="1:45" ht="12.75">
      <c r="A56" s="10"/>
      <c r="B56" s="5" t="s">
        <v>111</v>
      </c>
      <c r="C56" s="11"/>
      <c r="D56" s="26">
        <v>3</v>
      </c>
      <c r="E56" s="27">
        <v>1</v>
      </c>
      <c r="F56" s="26">
        <v>4</v>
      </c>
      <c r="G56" s="26">
        <v>10</v>
      </c>
      <c r="H56" s="27">
        <v>2</v>
      </c>
      <c r="I56" s="26">
        <v>12</v>
      </c>
      <c r="J56" s="26">
        <v>16</v>
      </c>
      <c r="K56" s="26">
        <v>10</v>
      </c>
      <c r="L56" s="27">
        <v>3</v>
      </c>
      <c r="M56" s="26">
        <v>13</v>
      </c>
      <c r="N56" s="26">
        <v>38</v>
      </c>
      <c r="O56" s="27">
        <v>19</v>
      </c>
      <c r="P56" s="26">
        <v>57</v>
      </c>
      <c r="Q56" s="26">
        <v>70</v>
      </c>
      <c r="R56" s="9">
        <v>86</v>
      </c>
      <c r="AB56" s="10"/>
      <c r="AC56" s="10"/>
      <c r="AD56" s="12">
        <v>1</v>
      </c>
      <c r="AE56" s="28">
        <v>4</v>
      </c>
      <c r="AF56" s="29">
        <v>2</v>
      </c>
      <c r="AG56" s="28">
        <v>6</v>
      </c>
      <c r="AH56" s="28">
        <v>1</v>
      </c>
      <c r="AI56" s="29"/>
      <c r="AJ56" s="28">
        <v>1</v>
      </c>
      <c r="AK56" s="28">
        <v>7</v>
      </c>
      <c r="AL56" s="28"/>
      <c r="AM56" s="29">
        <v>3</v>
      </c>
      <c r="AN56" s="28">
        <v>3</v>
      </c>
      <c r="AO56" s="28">
        <v>5</v>
      </c>
      <c r="AP56" s="29">
        <v>6</v>
      </c>
      <c r="AQ56" s="28">
        <v>11</v>
      </c>
      <c r="AR56" s="28">
        <v>14</v>
      </c>
      <c r="AS56" s="13">
        <v>21</v>
      </c>
    </row>
    <row r="57" spans="1:45" ht="12.75">
      <c r="A57" s="5" t="s">
        <v>111</v>
      </c>
      <c r="B57" s="11"/>
      <c r="C57" s="11"/>
      <c r="D57" s="26">
        <v>9</v>
      </c>
      <c r="E57" s="27">
        <v>4</v>
      </c>
      <c r="F57" s="26">
        <v>13</v>
      </c>
      <c r="G57" s="26">
        <v>15</v>
      </c>
      <c r="H57" s="27">
        <v>2</v>
      </c>
      <c r="I57" s="26">
        <v>17</v>
      </c>
      <c r="J57" s="26">
        <v>30</v>
      </c>
      <c r="K57" s="26">
        <v>22</v>
      </c>
      <c r="L57" s="27">
        <v>6</v>
      </c>
      <c r="M57" s="26">
        <v>28</v>
      </c>
      <c r="N57" s="26">
        <v>47</v>
      </c>
      <c r="O57" s="27">
        <v>25</v>
      </c>
      <c r="P57" s="26">
        <v>72</v>
      </c>
      <c r="Q57" s="26">
        <v>100</v>
      </c>
      <c r="R57" s="9">
        <v>130</v>
      </c>
      <c r="AB57" s="10"/>
      <c r="AC57" s="5" t="s">
        <v>112</v>
      </c>
      <c r="AD57" s="11"/>
      <c r="AE57" s="26">
        <v>7</v>
      </c>
      <c r="AF57" s="27">
        <v>2</v>
      </c>
      <c r="AG57" s="26">
        <v>9</v>
      </c>
      <c r="AH57" s="26">
        <v>3</v>
      </c>
      <c r="AI57" s="27">
        <v>2</v>
      </c>
      <c r="AJ57" s="26">
        <v>5</v>
      </c>
      <c r="AK57" s="26">
        <v>14</v>
      </c>
      <c r="AL57" s="26">
        <v>9</v>
      </c>
      <c r="AM57" s="27">
        <v>6</v>
      </c>
      <c r="AN57" s="26">
        <v>15</v>
      </c>
      <c r="AO57" s="26">
        <v>8</v>
      </c>
      <c r="AP57" s="27">
        <v>7</v>
      </c>
      <c r="AQ57" s="26">
        <v>15</v>
      </c>
      <c r="AR57" s="26">
        <v>30</v>
      </c>
      <c r="AS57" s="9">
        <v>44</v>
      </c>
    </row>
    <row r="58" spans="1:45" ht="12.75">
      <c r="A58" s="14" t="s">
        <v>115</v>
      </c>
      <c r="B58" s="15"/>
      <c r="C58" s="15"/>
      <c r="D58" s="30">
        <v>17</v>
      </c>
      <c r="E58" s="31">
        <v>6</v>
      </c>
      <c r="F58" s="30">
        <v>23</v>
      </c>
      <c r="G58" s="30">
        <v>29</v>
      </c>
      <c r="H58" s="31">
        <v>5</v>
      </c>
      <c r="I58" s="30">
        <v>34</v>
      </c>
      <c r="J58" s="30">
        <v>57</v>
      </c>
      <c r="K58" s="30">
        <v>30</v>
      </c>
      <c r="L58" s="31">
        <v>8</v>
      </c>
      <c r="M58" s="30">
        <v>38</v>
      </c>
      <c r="N58" s="30">
        <v>54</v>
      </c>
      <c r="O58" s="31">
        <v>29</v>
      </c>
      <c r="P58" s="30">
        <v>83</v>
      </c>
      <c r="Q58" s="30">
        <v>121</v>
      </c>
      <c r="R58" s="16">
        <v>178</v>
      </c>
      <c r="AB58" s="10"/>
      <c r="AC58" s="5">
        <v>1</v>
      </c>
      <c r="AD58" s="5">
        <v>-1</v>
      </c>
      <c r="AE58" s="26">
        <v>2</v>
      </c>
      <c r="AF58" s="27">
        <v>1</v>
      </c>
      <c r="AG58" s="26">
        <v>3</v>
      </c>
      <c r="AH58" s="26">
        <v>3</v>
      </c>
      <c r="AI58" s="27">
        <v>2</v>
      </c>
      <c r="AJ58" s="26">
        <v>5</v>
      </c>
      <c r="AK58" s="26">
        <v>8</v>
      </c>
      <c r="AL58" s="26">
        <v>3</v>
      </c>
      <c r="AM58" s="27"/>
      <c r="AN58" s="26">
        <v>3</v>
      </c>
      <c r="AO58" s="26">
        <v>4</v>
      </c>
      <c r="AP58" s="27">
        <v>9</v>
      </c>
      <c r="AQ58" s="26">
        <v>13</v>
      </c>
      <c r="AR58" s="26">
        <v>16</v>
      </c>
      <c r="AS58" s="9">
        <v>24</v>
      </c>
    </row>
    <row r="59" spans="28:45" ht="12.75">
      <c r="AB59" s="10"/>
      <c r="AC59" s="10"/>
      <c r="AD59" s="12">
        <v>1</v>
      </c>
      <c r="AE59" s="28"/>
      <c r="AF59" s="29">
        <v>1</v>
      </c>
      <c r="AG59" s="28">
        <v>1</v>
      </c>
      <c r="AH59" s="28">
        <v>5</v>
      </c>
      <c r="AI59" s="29">
        <v>2</v>
      </c>
      <c r="AJ59" s="28">
        <v>7</v>
      </c>
      <c r="AK59" s="28">
        <v>8</v>
      </c>
      <c r="AL59" s="28">
        <v>2</v>
      </c>
      <c r="AM59" s="29">
        <v>8</v>
      </c>
      <c r="AN59" s="28">
        <v>10</v>
      </c>
      <c r="AO59" s="28">
        <v>12</v>
      </c>
      <c r="AP59" s="29">
        <v>32</v>
      </c>
      <c r="AQ59" s="28">
        <v>44</v>
      </c>
      <c r="AR59" s="28">
        <v>54</v>
      </c>
      <c r="AS59" s="13">
        <v>62</v>
      </c>
    </row>
    <row r="60" spans="28:45" ht="12.75">
      <c r="AB60" s="10"/>
      <c r="AC60" s="5" t="s">
        <v>111</v>
      </c>
      <c r="AD60" s="11"/>
      <c r="AE60" s="26">
        <v>2</v>
      </c>
      <c r="AF60" s="27">
        <v>2</v>
      </c>
      <c r="AG60" s="26">
        <v>4</v>
      </c>
      <c r="AH60" s="26">
        <v>8</v>
      </c>
      <c r="AI60" s="27">
        <v>4</v>
      </c>
      <c r="AJ60" s="26">
        <v>12</v>
      </c>
      <c r="AK60" s="26">
        <v>16</v>
      </c>
      <c r="AL60" s="26">
        <v>5</v>
      </c>
      <c r="AM60" s="27">
        <v>8</v>
      </c>
      <c r="AN60" s="26">
        <v>13</v>
      </c>
      <c r="AO60" s="26">
        <v>16</v>
      </c>
      <c r="AP60" s="27">
        <v>41</v>
      </c>
      <c r="AQ60" s="26">
        <v>57</v>
      </c>
      <c r="AR60" s="26">
        <v>70</v>
      </c>
      <c r="AS60" s="9">
        <v>86</v>
      </c>
    </row>
    <row r="61" spans="1:45" ht="12.75">
      <c r="A61" t="s">
        <v>1</v>
      </c>
      <c r="B61" s="3">
        <v>0.1908388387290785</v>
      </c>
      <c r="AB61" s="5" t="s">
        <v>111</v>
      </c>
      <c r="AC61" s="11"/>
      <c r="AD61" s="11"/>
      <c r="AE61" s="26">
        <v>9</v>
      </c>
      <c r="AF61" s="27">
        <v>4</v>
      </c>
      <c r="AG61" s="26">
        <v>13</v>
      </c>
      <c r="AH61" s="26">
        <v>11</v>
      </c>
      <c r="AI61" s="27">
        <v>6</v>
      </c>
      <c r="AJ61" s="26">
        <v>17</v>
      </c>
      <c r="AK61" s="26">
        <v>30</v>
      </c>
      <c r="AL61" s="26">
        <v>14</v>
      </c>
      <c r="AM61" s="27">
        <v>14</v>
      </c>
      <c r="AN61" s="26">
        <v>28</v>
      </c>
      <c r="AO61" s="26">
        <v>24</v>
      </c>
      <c r="AP61" s="27">
        <v>48</v>
      </c>
      <c r="AQ61" s="26">
        <v>72</v>
      </c>
      <c r="AR61" s="26">
        <v>100</v>
      </c>
      <c r="AS61" s="9">
        <v>130</v>
      </c>
    </row>
    <row r="62" spans="28:45" ht="12.75">
      <c r="AB62" s="14" t="s">
        <v>115</v>
      </c>
      <c r="AC62" s="15"/>
      <c r="AD62" s="15"/>
      <c r="AE62" s="30">
        <v>16</v>
      </c>
      <c r="AF62" s="31">
        <v>7</v>
      </c>
      <c r="AG62" s="30">
        <v>23</v>
      </c>
      <c r="AH62" s="30">
        <v>25</v>
      </c>
      <c r="AI62" s="31">
        <v>9</v>
      </c>
      <c r="AJ62" s="30">
        <v>34</v>
      </c>
      <c r="AK62" s="30">
        <v>57</v>
      </c>
      <c r="AL62" s="30">
        <v>21</v>
      </c>
      <c r="AM62" s="31">
        <v>17</v>
      </c>
      <c r="AN62" s="30">
        <v>38</v>
      </c>
      <c r="AO62" s="30">
        <v>30</v>
      </c>
      <c r="AP62" s="31">
        <v>53</v>
      </c>
      <c r="AQ62" s="30">
        <v>83</v>
      </c>
      <c r="AR62" s="30">
        <v>121</v>
      </c>
      <c r="AS62" s="16">
        <v>178</v>
      </c>
    </row>
    <row r="64" spans="1:2" ht="12.75">
      <c r="A64" t="s">
        <v>134</v>
      </c>
      <c r="B64" s="3">
        <v>0.17604706807699752</v>
      </c>
    </row>
    <row r="65" spans="1:2" ht="12.75">
      <c r="A65" t="s">
        <v>135</v>
      </c>
      <c r="B65" s="3">
        <v>0.36686263332151503</v>
      </c>
    </row>
    <row r="66" spans="1:2" ht="12.75">
      <c r="A66" t="s">
        <v>136</v>
      </c>
      <c r="B66" s="3">
        <v>0</v>
      </c>
    </row>
    <row r="67" spans="6:16" ht="12.75">
      <c r="F67" t="s">
        <v>137</v>
      </c>
      <c r="P67" t="s">
        <v>138</v>
      </c>
    </row>
    <row r="68" spans="25:36" ht="12.75">
      <c r="Y68" t="s">
        <v>139</v>
      </c>
      <c r="Z68" t="s">
        <v>140</v>
      </c>
      <c r="AA68" t="s">
        <v>141</v>
      </c>
      <c r="AB68" t="s">
        <v>142</v>
      </c>
      <c r="AG68" t="s">
        <v>13</v>
      </c>
      <c r="AJ68" t="s">
        <v>14</v>
      </c>
    </row>
    <row r="69" spans="6:24" ht="12.75">
      <c r="F69" s="3">
        <v>0</v>
      </c>
      <c r="G69" s="3">
        <v>0</v>
      </c>
      <c r="H69" s="3">
        <v>0.23961416282737086</v>
      </c>
      <c r="I69" s="3">
        <v>0</v>
      </c>
      <c r="J69" s="3">
        <v>0</v>
      </c>
      <c r="K69" s="3">
        <v>0</v>
      </c>
      <c r="L69" s="3">
        <v>0.598536193916549</v>
      </c>
      <c r="M69" s="3">
        <v>0.16185064325607995</v>
      </c>
      <c r="N69" s="32">
        <f>SUM(F69:M69)</f>
        <v>1.000001</v>
      </c>
      <c r="P69" s="33">
        <f aca="true" t="shared" si="11" ref="P69:W69">F69</f>
        <v>0</v>
      </c>
      <c r="Q69" s="33">
        <f t="shared" si="11"/>
        <v>0</v>
      </c>
      <c r="R69" s="33">
        <f t="shared" si="11"/>
        <v>0.23961416282737086</v>
      </c>
      <c r="S69" s="33">
        <f t="shared" si="11"/>
        <v>0</v>
      </c>
      <c r="T69" s="33">
        <f t="shared" si="11"/>
        <v>0</v>
      </c>
      <c r="U69" s="33">
        <f t="shared" si="11"/>
        <v>0</v>
      </c>
      <c r="V69" s="33">
        <f t="shared" si="11"/>
        <v>0.598536193916549</v>
      </c>
      <c r="W69" s="33">
        <f t="shared" si="11"/>
        <v>0.16185064325607995</v>
      </c>
      <c r="X69" s="32">
        <f>SUM(P69:W69)</f>
        <v>1.000001</v>
      </c>
    </row>
    <row r="70" spans="2:24" ht="12.75">
      <c r="B70" t="s">
        <v>43</v>
      </c>
      <c r="C70" t="s">
        <v>44</v>
      </c>
      <c r="D70" t="s">
        <v>45</v>
      </c>
      <c r="F70" s="18" t="s">
        <v>120</v>
      </c>
      <c r="G70" s="18" t="s">
        <v>121</v>
      </c>
      <c r="H70" s="18" t="s">
        <v>122</v>
      </c>
      <c r="I70" s="18" t="s">
        <v>123</v>
      </c>
      <c r="J70" s="18" t="s">
        <v>124</v>
      </c>
      <c r="K70" s="18" t="s">
        <v>125</v>
      </c>
      <c r="L70" s="18" t="s">
        <v>126</v>
      </c>
      <c r="M70" s="18" t="s">
        <v>127</v>
      </c>
      <c r="N70">
        <f aca="true" t="shared" si="12" ref="N70:N79">SUM(F70:M70)</f>
        <v>0</v>
      </c>
      <c r="P70" s="18" t="s">
        <v>120</v>
      </c>
      <c r="Q70" s="18" t="s">
        <v>121</v>
      </c>
      <c r="R70" s="18" t="s">
        <v>122</v>
      </c>
      <c r="S70" s="18" t="s">
        <v>123</v>
      </c>
      <c r="T70" s="18" t="s">
        <v>124</v>
      </c>
      <c r="U70" s="18" t="s">
        <v>125</v>
      </c>
      <c r="V70" s="18" t="s">
        <v>126</v>
      </c>
      <c r="W70" s="18" t="s">
        <v>127</v>
      </c>
      <c r="X70">
        <f aca="true" t="shared" si="13" ref="X70:X78">SUM(P70:W70)</f>
        <v>0</v>
      </c>
    </row>
    <row r="71" spans="1:36" ht="12.75">
      <c r="A71" s="18" t="s">
        <v>120</v>
      </c>
      <c r="B71">
        <v>16</v>
      </c>
      <c r="C71">
        <v>17</v>
      </c>
      <c r="D71">
        <v>5</v>
      </c>
      <c r="F71">
        <f>(1-e1_)*(1-e2_)*(1-e3_)*a___</f>
        <v>0</v>
      </c>
      <c r="G71">
        <f>(1-e1_)*(1-e2_)*(e3_)*a__1</f>
        <v>0</v>
      </c>
      <c r="H71">
        <f>(1-e1_)*(e2_)*(1-e3_)*a_1_</f>
        <v>0.0724299802488963</v>
      </c>
      <c r="I71">
        <f>(1-e1_)*(e2_)*(e3_)*a_11</f>
        <v>0</v>
      </c>
      <c r="J71">
        <f>(e1_)*(1-e2_)*(1-e3_)*a1__</f>
        <v>0</v>
      </c>
      <c r="K71">
        <f>(e1_)*(1-e2_)*(e3_)*a1_1</f>
        <v>0</v>
      </c>
      <c r="L71">
        <f>(e1_)*(e2_)*(1-e3_)*a11_</f>
        <v>0.03865651454087407</v>
      </c>
      <c r="M71">
        <f>(e1_)*(e2_)*(e3_)*a_111</f>
        <v>0</v>
      </c>
      <c r="N71">
        <f t="shared" si="12"/>
        <v>0.11108649478977037</v>
      </c>
      <c r="P71">
        <f>(1-e1_)*(1-e2_)*(1-e3_)*a___*(1-e1_)*(1-e2_)*(1-e3_)</f>
        <v>0</v>
      </c>
      <c r="Q71">
        <f>(1-e1_)*(1-e2_)*(e3_)*a__1*(1-e1_)*(1-e2_)*(e3_)</f>
        <v>0</v>
      </c>
      <c r="R71">
        <f>(1-e1_)*(e2_)*(1-e3_)*a_1_*(1-e1_)*(e2_)*(1-e3_)</f>
        <v>0.021893956421244774</v>
      </c>
      <c r="S71">
        <f>(1-e1_)*(e2_)*(e3_)*a_11*(1-e1_)*(e2_)*(e3_)</f>
        <v>0</v>
      </c>
      <c r="T71">
        <f>(e1_)*(1-e2_)*(1-e3_)*a1__*(e1_)*(1-e2_)*(1-e3_)</f>
        <v>0</v>
      </c>
      <c r="U71">
        <f>(e1_)*(1-e2_)*(e3_)*a1_1*(e1_)*(1-e2_)*(e3_)</f>
        <v>0</v>
      </c>
      <c r="V71">
        <f>(e1_)*(e2_)*(1-e3_)*a11_*(e1_)*(e2_)*(1-e3_)</f>
        <v>0.0024966345087180392</v>
      </c>
      <c r="W71">
        <f>(e1_)*(e2_)*(e3_)*a_111*(e1_)*(e2_)*(e3_)</f>
        <v>0</v>
      </c>
      <c r="X71">
        <f t="shared" si="13"/>
        <v>0.024390590929962812</v>
      </c>
      <c r="Y71" s="4">
        <f>$B$79*N71</f>
        <v>19.773396072579125</v>
      </c>
      <c r="Z71" s="4">
        <f>$C$79*N71</f>
        <v>19.773396072579125</v>
      </c>
      <c r="AA71" s="4">
        <f>$D$81*X71</f>
        <v>4.3415251855333805</v>
      </c>
      <c r="AB71" s="22">
        <f>POWER(B71-Y71,2)/Y71</f>
        <v>0.7200845959031243</v>
      </c>
      <c r="AC71" s="22">
        <f>POWER(C71-Z71,2)/Z71</f>
        <v>0.38899366336285857</v>
      </c>
      <c r="AD71" s="22">
        <f>POWER(D71-AA71,2)/AA71</f>
        <v>0.09987022135254069</v>
      </c>
      <c r="AG71" s="22">
        <f>N71-AD71</f>
        <v>0.011216273437229682</v>
      </c>
      <c r="AJ71" s="22">
        <f>AD71+AG71</f>
        <v>0.11108649478977037</v>
      </c>
    </row>
    <row r="72" spans="1:36" ht="12.75">
      <c r="A72" s="18" t="s">
        <v>121</v>
      </c>
      <c r="B72">
        <v>5</v>
      </c>
      <c r="C72">
        <v>6</v>
      </c>
      <c r="D72">
        <v>0</v>
      </c>
      <c r="F72">
        <f>(1-e1_)*(1-e2_)*(e3_)*a___</f>
        <v>0</v>
      </c>
      <c r="G72">
        <f>(1-e1_)*(1-e2_)*(1-e3_)*a__1</f>
        <v>0</v>
      </c>
      <c r="H72">
        <f>(1-e1_)*(e2_)*(e3_)*a_1_</f>
        <v>0</v>
      </c>
      <c r="I72">
        <f>(1-e1_)*(e2_)*(1-e3_)*a_11</f>
        <v>0</v>
      </c>
      <c r="J72">
        <f>(e1_)*(1-e2_)*(e3_)*a1__</f>
        <v>0</v>
      </c>
      <c r="K72">
        <f>(e1_)*(1-e2_)*(1-e3_)*a1_1</f>
        <v>0</v>
      </c>
      <c r="L72">
        <f>(e1_)*(e2_)*(e3_)*a11_</f>
        <v>0</v>
      </c>
      <c r="M72">
        <f>(e1_)*(e2_)*(1-e3_)*a_111</f>
        <v>0.010453138520392972</v>
      </c>
      <c r="N72">
        <f t="shared" si="12"/>
        <v>0.010453138520392972</v>
      </c>
      <c r="P72">
        <f>(1-e1_)*(1-e2_)*(e3_)*a___*(1-e1_)*(1-e2_)*(e3_)</f>
        <v>0</v>
      </c>
      <c r="Q72">
        <f>(1-e1_)*(1-e2_)*(1-e3_)*a__1*(1-e1_)*(1-e2_)*(1-e3_)</f>
        <v>0</v>
      </c>
      <c r="R72">
        <f>(1-e1_)*(e2_)*(e3_)*a_1_*(1-e1_)*(e2_)*(e3_)</f>
        <v>0</v>
      </c>
      <c r="S72">
        <f>(1-e1_)*(e2_)*(1-e3_)*a_11*(1-e1_)*(e2_)*(1-e3_)</f>
        <v>0</v>
      </c>
      <c r="T72">
        <f>(e1_)*(1-e2_)*(e3_)*a1__*(e1_)*(1-e2_)*(e3_)</f>
        <v>0</v>
      </c>
      <c r="U72">
        <f>(e1_)*(1-e2_)*(1-e3_)*a1_1*(e1_)*(1-e2_)*(1-e3_)</f>
        <v>0</v>
      </c>
      <c r="V72">
        <f>(e1_)*(e2_)*(e3_)*a11_*(e1_)*(e2_)*(e3_)</f>
        <v>0</v>
      </c>
      <c r="W72">
        <f>(e1_)*(e2_)*(1-e3_)*a_111*(e1_)*(e2_)*(1-e3_)</f>
        <v>0.000675116902400193</v>
      </c>
      <c r="X72">
        <f t="shared" si="13"/>
        <v>0.000675116902400193</v>
      </c>
      <c r="Y72" s="4">
        <f aca="true" t="shared" si="14" ref="Y72:Y78">$B$79*N72</f>
        <v>1.860658656629949</v>
      </c>
      <c r="Z72" s="4">
        <f aca="true" t="shared" si="15" ref="Z72:Z78">$C$79*N72</f>
        <v>1.860658656629949</v>
      </c>
      <c r="AA72" s="4">
        <f aca="true" t="shared" si="16" ref="AA72:AA78">$D$81*X72</f>
        <v>0.12017080862723435</v>
      </c>
      <c r="AB72" s="22">
        <f aca="true" t="shared" si="17" ref="AB72:AB78">POWER(B72-Y72,2)/Y72</f>
        <v>5.296760926608017</v>
      </c>
      <c r="AC72" s="22">
        <f aca="true" t="shared" si="18" ref="AC72:AC78">POWER(C72-Z72,2)/Z72</f>
        <v>9.208645925398365</v>
      </c>
      <c r="AD72" s="22">
        <f aca="true" t="shared" si="19" ref="AD72:AD78">POWER(D72-AA72,2)/AA72</f>
        <v>0.12017080862723435</v>
      </c>
      <c r="AG72" s="22">
        <f aca="true" t="shared" si="20" ref="AG72:AG78">N72-AD72</f>
        <v>-0.10971767010684139</v>
      </c>
      <c r="AJ72" s="22">
        <f aca="true" t="shared" si="21" ref="AJ72:AJ78">AD72+AG72</f>
        <v>0.010453138520392966</v>
      </c>
    </row>
    <row r="73" spans="1:36" ht="12.75">
      <c r="A73" s="18" t="s">
        <v>122</v>
      </c>
      <c r="B73">
        <v>24</v>
      </c>
      <c r="C73">
        <v>29</v>
      </c>
      <c r="D73">
        <v>12</v>
      </c>
      <c r="F73">
        <f>(1-e1_)*(e2_)*(1-e3_)*a___</f>
        <v>0</v>
      </c>
      <c r="G73">
        <f>(1-e1_)*(e2_)*(e3_)*a__1</f>
        <v>0</v>
      </c>
      <c r="H73">
        <f>(1-e1_)*(1-e2_)*(1-e3_)*a_1_</f>
        <v>0.12500081174299166</v>
      </c>
      <c r="I73">
        <f>(1-e1_)*(1-e2_)*(e3_)*a_11</f>
        <v>0</v>
      </c>
      <c r="J73">
        <f>(e1_)*(e2_)*(1-e3_)*a1__</f>
        <v>0</v>
      </c>
      <c r="K73">
        <f>(e1_)*(e2_)*(e3_)*a1_1</f>
        <v>0</v>
      </c>
      <c r="L73">
        <f>(e1_)*(1-e2_)*(1-e3_)*a11_</f>
        <v>0.06671402753609962</v>
      </c>
      <c r="M73">
        <f>(e1_)*(1-e2_)*(e3_)*a_111</f>
        <v>0</v>
      </c>
      <c r="N73">
        <f t="shared" si="12"/>
        <v>0.19171483927909128</v>
      </c>
      <c r="P73">
        <f>(1-e1_)*(e2_)*(1-e3_)*a___*(1-e1_)*(e2_)*(1-e3_)</f>
        <v>0</v>
      </c>
      <c r="Q73">
        <f>(1-e1_)*(e2_)*(e3_)*a__1*(1-e1_)*(e2_)*(e3_)</f>
        <v>0</v>
      </c>
      <c r="R73">
        <f>(1-e1_)*(1-e2_)*(1-e3_)*a_1_*(1-e1_)*(1-e2_)*(1-e3_)</f>
        <v>0.06520984716443476</v>
      </c>
      <c r="S73">
        <f>(1-e1_)*(1-e2_)*(e3_)*a_11*(1-e1_)*(1-e2_)*(e3_)</f>
        <v>0</v>
      </c>
      <c r="T73">
        <f>(e1_)*(e2_)*(1-e3_)*a1__*(e1_)*(e2_)*(1-e3_)</f>
        <v>0</v>
      </c>
      <c r="U73">
        <f>(e1_)*(e2_)*(e3_)*a1_1*(e1_)*(e2_)*(e3_)</f>
        <v>0</v>
      </c>
      <c r="V73">
        <f>(e1_)*(1-e2_)*(1-e3_)*a11_*(e1_)*(1-e2_)*(1-e3_)</f>
        <v>0.007436077409059754</v>
      </c>
      <c r="W73">
        <f>(e1_)*(1-e2_)*(e3_)*a_111*(e1_)*(1-e2_)*(e3_)</f>
        <v>0</v>
      </c>
      <c r="X73">
        <f t="shared" si="13"/>
        <v>0.07264592457349452</v>
      </c>
      <c r="Y73" s="4">
        <f t="shared" si="14"/>
        <v>34.125241391678244</v>
      </c>
      <c r="Z73" s="4">
        <f t="shared" si="15"/>
        <v>34.125241391678244</v>
      </c>
      <c r="AA73" s="4">
        <f t="shared" si="16"/>
        <v>12.930974574082024</v>
      </c>
      <c r="AB73" s="22">
        <f t="shared" si="17"/>
        <v>3.00424287298243</v>
      </c>
      <c r="AC73" s="22">
        <f t="shared" si="18"/>
        <v>0.7697557072630018</v>
      </c>
      <c r="AD73" s="22">
        <f t="shared" si="19"/>
        <v>0.06702616671479565</v>
      </c>
      <c r="AG73" s="22">
        <f t="shared" si="20"/>
        <v>0.12468867256429562</v>
      </c>
      <c r="AJ73" s="22">
        <f t="shared" si="21"/>
        <v>0.19171483927909128</v>
      </c>
    </row>
    <row r="74" spans="1:36" ht="12.75">
      <c r="A74" s="18" t="s">
        <v>123</v>
      </c>
      <c r="B74">
        <v>3</v>
      </c>
      <c r="C74">
        <v>5</v>
      </c>
      <c r="D74">
        <v>0</v>
      </c>
      <c r="F74">
        <f>(1-e1_)*(e2_)*(e3_)*a___</f>
        <v>0</v>
      </c>
      <c r="G74">
        <f>(1-e1_)*(e2_)*(1-e3_)*a__1</f>
        <v>0</v>
      </c>
      <c r="H74">
        <f>(1-e1_)*(1-e2_)*(e3_)*a_1_</f>
        <v>0</v>
      </c>
      <c r="I74">
        <f>(1-e1_)*(1-e2_)*(1-e3_)*a_11</f>
        <v>0</v>
      </c>
      <c r="J74">
        <f>(e1_)*(e2_)*(e3_)*a1__</f>
        <v>0</v>
      </c>
      <c r="K74">
        <f>(e1_)*(e2_)*(1-e3_)*a1_1</f>
        <v>0</v>
      </c>
      <c r="L74">
        <f>(e1_)*(1-e2_)*(e3_)*a11_</f>
        <v>0</v>
      </c>
      <c r="M74">
        <f>(e1_)*(1-e2_)*(1-e3_)*a_111</f>
        <v>0.018040192691215973</v>
      </c>
      <c r="N74">
        <f t="shared" si="12"/>
        <v>0.018040192691215973</v>
      </c>
      <c r="P74">
        <f>(1-e1_)*(e2_)*(e3_)*a___*(1-e1_)*(e2_)*(e3_)</f>
        <v>0</v>
      </c>
      <c r="Q74">
        <f>(1-e1_)*(e2_)*(1-e3_)*a__1*(1-e1_)*(e2_)*(1-e3_)</f>
        <v>0</v>
      </c>
      <c r="R74">
        <f>(1-e1_)*(1-e2_)*(e3_)*a_1_*(1-e1_)*(1-e2_)*(e3_)</f>
        <v>0</v>
      </c>
      <c r="S74">
        <f>(1-e1_)*(1-e2_)*(1-e3_)*a_11*(1-e1_)*(1-e2_)*(1-e3_)</f>
        <v>0</v>
      </c>
      <c r="T74">
        <f>(e1_)*(e2_)*(e3_)*a1__*(e1_)*(e2_)*(e3_)</f>
        <v>0</v>
      </c>
      <c r="U74">
        <f>(e1_)*(e2_)*(1-e3_)*a1_1*(e1_)*(e2_)*(1-e3_)</f>
        <v>0</v>
      </c>
      <c r="V74">
        <f>(e1_)*(1-e2_)*(e3_)*a11_*(e1_)*(1-e2_)*(e3_)</f>
        <v>0</v>
      </c>
      <c r="W74">
        <f>(e1_)*(1-e2_)*(1-e3_)*a_111*(e1_)*(1-e2_)*(1-e3_)</f>
        <v>0.002010795544514938</v>
      </c>
      <c r="X74">
        <f t="shared" si="13"/>
        <v>0.002010795544514938</v>
      </c>
      <c r="Y74" s="4">
        <f t="shared" si="14"/>
        <v>3.2111542990364432</v>
      </c>
      <c r="Z74" s="4">
        <f t="shared" si="15"/>
        <v>3.2111542990364432</v>
      </c>
      <c r="AA74" s="4">
        <f t="shared" si="16"/>
        <v>0.357921606923659</v>
      </c>
      <c r="AB74" s="22">
        <f t="shared" si="17"/>
        <v>0.013884769727493461</v>
      </c>
      <c r="AC74" s="22">
        <f t="shared" si="18"/>
        <v>0.9965167176226939</v>
      </c>
      <c r="AD74" s="22">
        <f t="shared" si="19"/>
        <v>0.357921606923659</v>
      </c>
      <c r="AG74" s="22">
        <f t="shared" si="20"/>
        <v>-0.339881414232443</v>
      </c>
      <c r="AJ74" s="22">
        <f t="shared" si="21"/>
        <v>0.018040192691215984</v>
      </c>
    </row>
    <row r="75" spans="1:36" ht="12.75">
      <c r="A75" s="18" t="s">
        <v>124</v>
      </c>
      <c r="B75">
        <v>36</v>
      </c>
      <c r="C75">
        <v>30</v>
      </c>
      <c r="D75">
        <v>10</v>
      </c>
      <c r="F75">
        <f>(e1_)*(1-e2_)*(1-e3_)*a___</f>
        <v>0</v>
      </c>
      <c r="G75">
        <f>(e1_)*(1-e2_)*(e3_)*a__1</f>
        <v>0</v>
      </c>
      <c r="H75">
        <f>(e1_)*(e2_)*(1-e3_)*a_1_</f>
        <v>0.015475502507083263</v>
      </c>
      <c r="I75">
        <f>(e1_)*(e2_)*(e3_)*a_11</f>
        <v>0</v>
      </c>
      <c r="J75">
        <f>(1-e1_)*(1-e2_)*(1-e3_)*a1__</f>
        <v>0</v>
      </c>
      <c r="K75">
        <f>(1-e1_)*(1-e2_)*(e3_)*a1_1</f>
        <v>0</v>
      </c>
      <c r="L75">
        <f>(1-e1_)*(e2_)*(1-e3_)*a11_</f>
        <v>0.18092404969758807</v>
      </c>
      <c r="M75">
        <f>(1-e1_)*(e2_)*(e3_)*a_111</f>
        <v>0</v>
      </c>
      <c r="N75">
        <f t="shared" si="12"/>
        <v>0.19639955220467134</v>
      </c>
      <c r="P75">
        <f>(e1_)*(1-e2_)*(1-e3_)*a___*(e1_)*(1-e2_)*(1-e3_)</f>
        <v>0</v>
      </c>
      <c r="Q75">
        <f>(e1_)*(1-e2_)*(e3_)*a__1*(e1_)*(1-e2_)*(e3_)</f>
        <v>0</v>
      </c>
      <c r="R75">
        <f>(e1_)*(e2_)*(1-e3_)*a_1_*(e1_)*(e2_)*(1-e3_)</f>
        <v>0.0009994867374316305</v>
      </c>
      <c r="S75">
        <f>(e1_)*(e2_)*(e3_)*a_11*(e1_)*(e2_)*(e3_)</f>
        <v>0</v>
      </c>
      <c r="T75">
        <f>(1-e1_)*(1-e2_)*(1-e3_)*a1__*(1-e1_)*(1-e2_)*(1-e3_)</f>
        <v>0</v>
      </c>
      <c r="U75">
        <f>(1-e1_)*(1-e2_)*(e3_)*a1_1*(1-e1_)*(1-e2_)*(e3_)</f>
        <v>0</v>
      </c>
      <c r="V75">
        <f>(1-e1_)*(e2_)*(1-e3_)*a11_*(1-e1_)*(e2_)*(1-e3_)</f>
        <v>0.05468927709247135</v>
      </c>
      <c r="W75">
        <f>(1-e1_)*(e2_)*(e3_)*a_111*(1-e1_)*(e2_)*(e3_)</f>
        <v>0</v>
      </c>
      <c r="X75">
        <f t="shared" si="13"/>
        <v>0.05568876382990298</v>
      </c>
      <c r="Y75" s="4">
        <f t="shared" si="14"/>
        <v>34.9591202924315</v>
      </c>
      <c r="Z75" s="4">
        <f t="shared" si="15"/>
        <v>34.9591202924315</v>
      </c>
      <c r="AA75" s="4">
        <f t="shared" si="16"/>
        <v>9.91259996172273</v>
      </c>
      <c r="AB75" s="22">
        <f t="shared" si="17"/>
        <v>0.030991356663584137</v>
      </c>
      <c r="AC75" s="22">
        <f t="shared" si="18"/>
        <v>0.703475198148225</v>
      </c>
      <c r="AD75" s="22">
        <f t="shared" si="19"/>
        <v>0.0007706118193375268</v>
      </c>
      <c r="AG75" s="22">
        <f t="shared" si="20"/>
        <v>0.19562894038533382</v>
      </c>
      <c r="AJ75" s="22">
        <f t="shared" si="21"/>
        <v>0.19639955220467134</v>
      </c>
    </row>
    <row r="76" spans="1:36" ht="12.75">
      <c r="A76" s="18" t="s">
        <v>125</v>
      </c>
      <c r="B76">
        <v>8</v>
      </c>
      <c r="C76">
        <v>8</v>
      </c>
      <c r="D76">
        <v>1</v>
      </c>
      <c r="F76">
        <f>(e1_)*(1-e2_)*(e3_)*a___</f>
        <v>0</v>
      </c>
      <c r="G76">
        <f>(e1_)*(1-e2_)*(1-e3_)*a__1</f>
        <v>0</v>
      </c>
      <c r="H76">
        <f>(e1_)*(e2_)*(e3_)*a_1_</f>
        <v>0</v>
      </c>
      <c r="I76">
        <f>(e1_)*(e2_)*(1-e3_)*a_11</f>
        <v>0</v>
      </c>
      <c r="J76">
        <f>(1-e1_)*(1-e2_)*(e3_)*a1__</f>
        <v>0</v>
      </c>
      <c r="K76">
        <f>(1-e1_)*(1-e2_)*(1-e3_)*a1_1</f>
        <v>0</v>
      </c>
      <c r="L76">
        <f>(1-e1_)*(e2_)*(e3_)*a11_</f>
        <v>0</v>
      </c>
      <c r="M76">
        <f>(1-e1_)*(e2_)*(1-e3_)*a_111</f>
        <v>0.04892381466931363</v>
      </c>
      <c r="N76">
        <f t="shared" si="12"/>
        <v>0.04892381466931363</v>
      </c>
      <c r="P76">
        <f>(e1_)*(1-e2_)*(e3_)*a___*(e1_)*(1-e2_)*(e3_)</f>
        <v>0</v>
      </c>
      <c r="Q76">
        <f>(e1_)*(1-e2_)*(1-e3_)*a__1*(e1_)*(1-e2_)*(1-e3_)</f>
        <v>0</v>
      </c>
      <c r="R76">
        <f>(e1_)*(e2_)*(e3_)*a_1_*(e1_)*(e2_)*(e3_)</f>
        <v>0</v>
      </c>
      <c r="S76">
        <f>(e1_)*(e2_)*(1-e3_)*a_11*(e1_)*(e2_)*(1-e3_)</f>
        <v>0</v>
      </c>
      <c r="T76">
        <f>(1-e1_)*(1-e2_)*(e3_)*a1__*(1-e1_)*(1-e2_)*(e3_)</f>
        <v>0</v>
      </c>
      <c r="U76">
        <f>(1-e1_)*(1-e2_)*(1-e3_)*a1_1*(1-e1_)*(1-e2_)*(1-e3_)</f>
        <v>0</v>
      </c>
      <c r="V76">
        <f>(1-e1_)*(e2_)*(e3_)*a11_*(1-e1_)*(e2_)*(e3_)</f>
        <v>0</v>
      </c>
      <c r="W76">
        <f>(1-e1_)*(e2_)*(1-e3_)*a_111*(1-e1_)*(e2_)*(1-e3_)</f>
        <v>0.014788570460052424</v>
      </c>
      <c r="X76">
        <f t="shared" si="13"/>
        <v>0.014788570460052424</v>
      </c>
      <c r="Y76" s="4">
        <f t="shared" si="14"/>
        <v>8.708439011137825</v>
      </c>
      <c r="Z76" s="4">
        <f t="shared" si="15"/>
        <v>8.708439011137825</v>
      </c>
      <c r="AA76" s="4">
        <f t="shared" si="16"/>
        <v>2.6323655418893317</v>
      </c>
      <c r="AB76" s="22">
        <f t="shared" si="17"/>
        <v>0.05763212349079359</v>
      </c>
      <c r="AC76" s="22">
        <f t="shared" si="18"/>
        <v>0.05763212349079359</v>
      </c>
      <c r="AD76" s="22">
        <f t="shared" si="19"/>
        <v>1.0122519915813712</v>
      </c>
      <c r="AG76" s="22">
        <f t="shared" si="20"/>
        <v>-0.9633281769120576</v>
      </c>
      <c r="AJ76" s="22">
        <f t="shared" si="21"/>
        <v>0.048923814669313614</v>
      </c>
    </row>
    <row r="77" spans="1:36" ht="12.75">
      <c r="A77" s="18" t="s">
        <v>126</v>
      </c>
      <c r="B77">
        <v>63</v>
      </c>
      <c r="C77">
        <v>54</v>
      </c>
      <c r="D77">
        <v>29</v>
      </c>
      <c r="F77">
        <f>(e1_)*(e2_)*(1-e3_)*a___</f>
        <v>0</v>
      </c>
      <c r="G77">
        <f>(e1_)*(e2_)*(e3_)*a__1</f>
        <v>0</v>
      </c>
      <c r="H77">
        <f>(e1_)*(1-e2_)*(1-e3_)*a_1_</f>
        <v>0.026707868328399664</v>
      </c>
      <c r="I77">
        <f>(e1_)*(1-e2_)*(e3_)*a_11</f>
        <v>0</v>
      </c>
      <c r="J77">
        <f>(1-e1_)*(e2_)*(1-e3_)*a1__</f>
        <v>0</v>
      </c>
      <c r="K77">
        <f>(1-e1_)*(e2_)*(e3_)*a1_1</f>
        <v>0</v>
      </c>
      <c r="L77">
        <f>(1-e1_)*(1-e2_)*(1-e3_)*a11_</f>
        <v>0.31224160214198726</v>
      </c>
      <c r="M77">
        <f>(1-e1_)*(1-e2_)*(e3_)*a_111</f>
        <v>0</v>
      </c>
      <c r="N77">
        <f t="shared" si="12"/>
        <v>0.3389494704703869</v>
      </c>
      <c r="P77">
        <f>(e1_)*(e2_)*(1-e3_)*a___*(e1_)*(e2_)*(1-e3_)</f>
        <v>0</v>
      </c>
      <c r="Q77">
        <f>(e1_)*(e2_)*(e3_)*a__1*(e1_)*(e2_)*(e3_)</f>
        <v>0</v>
      </c>
      <c r="R77">
        <f>(e1_)*(1-e2_)*(1-e3_)*a_1_*(e1_)*(1-e2_)*(1-e3_)</f>
        <v>0.002976911807842659</v>
      </c>
      <c r="S77">
        <f>(e1_)*(1-e2_)*(e3_)*a_11*(e1_)*(1-e2_)*(e3_)</f>
        <v>0</v>
      </c>
      <c r="T77">
        <f>(1-e1_)*(e2_)*(1-e3_)*a1__*(1-e1_)*(e2_)*(1-e3_)</f>
        <v>0</v>
      </c>
      <c r="U77">
        <f>(1-e1_)*(e2_)*(e3_)*a1_1*(1-e1_)*(e2_)*(e3_)</f>
        <v>0</v>
      </c>
      <c r="V77">
        <f>(1-e1_)*(1-e2_)*(1-e3_)*a11_*(1-e1_)*(1-e2_)*(1-e3_)</f>
        <v>0.16288875944198672</v>
      </c>
      <c r="W77">
        <f>(1-e1_)*(1-e2_)*(e3_)*a_111*(1-e1_)*(1-e2_)*(e3_)</f>
        <v>0</v>
      </c>
      <c r="X77">
        <f t="shared" si="13"/>
        <v>0.16586567124982937</v>
      </c>
      <c r="Y77" s="4">
        <f t="shared" si="14"/>
        <v>60.333005743728876</v>
      </c>
      <c r="Z77" s="4">
        <f t="shared" si="15"/>
        <v>60.333005743728876</v>
      </c>
      <c r="AA77" s="4">
        <f t="shared" si="16"/>
        <v>29.524089482469627</v>
      </c>
      <c r="AB77" s="22">
        <f t="shared" si="17"/>
        <v>0.11789332017031973</v>
      </c>
      <c r="AC77" s="22">
        <f t="shared" si="18"/>
        <v>0.6647598815225897</v>
      </c>
      <c r="AD77" s="22">
        <f t="shared" si="19"/>
        <v>0.009303243231205172</v>
      </c>
      <c r="AG77" s="22">
        <f t="shared" si="20"/>
        <v>0.32964622723918174</v>
      </c>
      <c r="AJ77" s="22">
        <f t="shared" si="21"/>
        <v>0.3389494704703869</v>
      </c>
    </row>
    <row r="78" spans="1:36" ht="12.75">
      <c r="A78" s="18" t="s">
        <v>127</v>
      </c>
      <c r="B78">
        <v>23</v>
      </c>
      <c r="C78">
        <v>29</v>
      </c>
      <c r="D78">
        <v>9</v>
      </c>
      <c r="F78">
        <f>(e1_)*(e2_)*(e3_)*a___</f>
        <v>0</v>
      </c>
      <c r="G78">
        <f>(e1_)*(e2_)*(1-e3_)*a__1</f>
        <v>0</v>
      </c>
      <c r="H78">
        <f>(e1_)*(1-e2_)*(e3_)*a_1_</f>
        <v>0</v>
      </c>
      <c r="I78">
        <f>(e1_)*(1-e2_)*(1-e3_)*a_11</f>
        <v>0</v>
      </c>
      <c r="J78">
        <f>(1-e1_)*(e2_)*(e3_)*a1__</f>
        <v>0</v>
      </c>
      <c r="K78">
        <f>(1-e1_)*(e2_)*(1-e3_)*a1_1</f>
        <v>0</v>
      </c>
      <c r="L78">
        <f>(1-e1_)*(1-e2_)*(e3_)*a11_</f>
        <v>0</v>
      </c>
      <c r="M78">
        <f>(1-e1_)*(1-e2_)*(1-e3_)*a_111</f>
        <v>0.08443349737515737</v>
      </c>
      <c r="N78">
        <f t="shared" si="12"/>
        <v>0.08443349737515737</v>
      </c>
      <c r="P78">
        <f>(e1_)*(e2_)*(e3_)*a___*(e1_)*(e2_)*(e3_)</f>
        <v>0</v>
      </c>
      <c r="Q78">
        <f>(e1_)*(e2_)*(1-e3_)*a__1*(e1_)*(e2_)*(1-e3_)</f>
        <v>0</v>
      </c>
      <c r="R78">
        <f>(e1_)*(1-e2_)*(e3_)*a_1_*(e1_)*(1-e2_)*(e3_)</f>
        <v>0</v>
      </c>
      <c r="S78">
        <f>(e1_)*(1-e2_)*(1-e3_)*a_11*(e1_)*(1-e2_)*(1-e3_)</f>
        <v>0</v>
      </c>
      <c r="T78">
        <f>(1-e1_)*(e2_)*(e3_)*a1__*(1-e1_)*(e2_)*(e3_)</f>
        <v>0</v>
      </c>
      <c r="U78">
        <f>(1-e1_)*(e2_)*(1-e3_)*a1_1*(1-e1_)*(e2_)*(1-e3_)</f>
        <v>0</v>
      </c>
      <c r="V78">
        <f>(1-e1_)*(1-e2_)*(e3_)*a11_*(1-e1_)*(1-e2_)*(e3_)</f>
        <v>0</v>
      </c>
      <c r="W78">
        <f>(1-e1_)*(1-e2_)*(1-e3_)*a_111*(1-e1_)*(1-e2_)*(1-e3_)</f>
        <v>0.04404687763718791</v>
      </c>
      <c r="X78">
        <f t="shared" si="13"/>
        <v>0.04404687763718791</v>
      </c>
      <c r="Y78" s="4">
        <f t="shared" si="14"/>
        <v>15.029162532778013</v>
      </c>
      <c r="Z78" s="4">
        <f t="shared" si="15"/>
        <v>15.029162532778013</v>
      </c>
      <c r="AA78" s="4">
        <f t="shared" si="16"/>
        <v>7.840344219419448</v>
      </c>
      <c r="AB78" s="22">
        <f t="shared" si="17"/>
        <v>4.22739788662902</v>
      </c>
      <c r="AC78" s="22">
        <f t="shared" si="18"/>
        <v>12.987037641641333</v>
      </c>
      <c r="AD78" s="22">
        <f t="shared" si="19"/>
        <v>0.17152327650398336</v>
      </c>
      <c r="AG78" s="22">
        <f t="shared" si="20"/>
        <v>-0.08708977912882598</v>
      </c>
      <c r="AJ78" s="22">
        <f t="shared" si="21"/>
        <v>0.08443349737515737</v>
      </c>
    </row>
    <row r="79" spans="2:36" ht="12.75">
      <c r="B79">
        <v>178</v>
      </c>
      <c r="C79">
        <v>178</v>
      </c>
      <c r="D79">
        <v>66</v>
      </c>
      <c r="F79" s="32">
        <f aca="true" t="shared" si="22" ref="F79:M79">SUM(F71:F78)</f>
        <v>0</v>
      </c>
      <c r="G79" s="32">
        <f t="shared" si="22"/>
        <v>0</v>
      </c>
      <c r="H79" s="32">
        <f t="shared" si="22"/>
        <v>0.23961416282737089</v>
      </c>
      <c r="I79" s="32">
        <f t="shared" si="22"/>
        <v>0</v>
      </c>
      <c r="J79" s="32">
        <f t="shared" si="22"/>
        <v>0</v>
      </c>
      <c r="K79" s="32">
        <f t="shared" si="22"/>
        <v>0</v>
      </c>
      <c r="L79" s="32">
        <f t="shared" si="22"/>
        <v>0.598536193916549</v>
      </c>
      <c r="M79" s="32">
        <f t="shared" si="22"/>
        <v>0.16185064325607995</v>
      </c>
      <c r="N79" s="32">
        <f t="shared" si="12"/>
        <v>1.000001</v>
      </c>
      <c r="P79" s="32">
        <f>SUM(P71:P78)</f>
        <v>0</v>
      </c>
      <c r="Q79" s="32">
        <f aca="true" t="shared" si="23" ref="Q79:AA79">SUM(Q71:Q78)</f>
        <v>0</v>
      </c>
      <c r="R79" s="32">
        <f t="shared" si="23"/>
        <v>0.09108020213095383</v>
      </c>
      <c r="S79" s="32">
        <f t="shared" si="23"/>
        <v>0</v>
      </c>
      <c r="T79" s="32">
        <f t="shared" si="23"/>
        <v>0</v>
      </c>
      <c r="U79" s="32">
        <f t="shared" si="23"/>
        <v>0</v>
      </c>
      <c r="V79" s="32">
        <f t="shared" si="23"/>
        <v>0.22751074845223584</v>
      </c>
      <c r="W79" s="32">
        <f t="shared" si="23"/>
        <v>0.06152136054415547</v>
      </c>
      <c r="X79">
        <f t="shared" si="23"/>
        <v>0.38011231112734517</v>
      </c>
      <c r="Y79" s="4">
        <f t="shared" si="23"/>
        <v>178.00017799999995</v>
      </c>
      <c r="Z79" s="4">
        <f t="shared" si="23"/>
        <v>178.00017799999995</v>
      </c>
      <c r="AA79" s="4">
        <f t="shared" si="23"/>
        <v>67.65999138066744</v>
      </c>
      <c r="AB79" s="36">
        <f>SUM(AB71:AB78)</f>
        <v>13.468887852174781</v>
      </c>
      <c r="AC79" s="36">
        <f>SUM(AC71:AC78)</f>
        <v>25.776816858449862</v>
      </c>
      <c r="AD79" s="22"/>
      <c r="AJ79" s="22">
        <f>SUM(AJ71:AJ78)</f>
        <v>1.0000009999999997</v>
      </c>
    </row>
    <row r="80" spans="4:30" ht="12.75">
      <c r="D80">
        <f>D81-D79</f>
        <v>112</v>
      </c>
      <c r="Y80" s="4"/>
      <c r="Z80" s="4"/>
      <c r="AA80" s="4">
        <f>D81-AA79</f>
        <v>110.34000861933256</v>
      </c>
      <c r="AB80" s="22"/>
      <c r="AC80" s="22"/>
      <c r="AD80" s="22">
        <f>POWER(D80-AA80,2)/AA80</f>
        <v>0.02497345630447392</v>
      </c>
    </row>
    <row r="81" spans="4:30" ht="12.75">
      <c r="D81">
        <v>178</v>
      </c>
      <c r="AA81">
        <f>SUM(AA79:AA80)</f>
        <v>178</v>
      </c>
      <c r="AB81" s="22"/>
      <c r="AC81" s="22"/>
      <c r="AD81" s="36">
        <f>SUM(AD71:AD80)</f>
        <v>1.863811383058601</v>
      </c>
    </row>
    <row r="82" spans="28:30" ht="12.75">
      <c r="AB82" s="22"/>
      <c r="AC82" s="22"/>
      <c r="AD82" s="22"/>
    </row>
    <row r="83" spans="28:30" ht="12.75">
      <c r="AB83" s="22"/>
      <c r="AC83" s="22"/>
      <c r="AD83" s="35">
        <f>AB79+AC79+AD81</f>
        <v>41.10951609368325</v>
      </c>
    </row>
    <row r="89" ht="12.75">
      <c r="A89" t="s">
        <v>143</v>
      </c>
    </row>
    <row r="90" spans="1:2" ht="12.75">
      <c r="A90" t="s">
        <v>134</v>
      </c>
      <c r="B90">
        <v>0.09656558250616391</v>
      </c>
    </row>
    <row r="91" spans="1:2" ht="12.75">
      <c r="A91" t="s">
        <v>135</v>
      </c>
      <c r="B91">
        <v>0.24216205365016744</v>
      </c>
    </row>
    <row r="92" spans="1:2" ht="12.75">
      <c r="A92" t="s">
        <v>136</v>
      </c>
      <c r="B92">
        <v>0.16329918639416785</v>
      </c>
    </row>
    <row r="93" spans="6:16" ht="12.75">
      <c r="F93" t="s">
        <v>137</v>
      </c>
      <c r="P93" t="s">
        <v>138</v>
      </c>
    </row>
    <row r="94" spans="25:28" ht="12.75">
      <c r="Y94" t="s">
        <v>139</v>
      </c>
      <c r="Z94" t="s">
        <v>140</v>
      </c>
      <c r="AA94" t="s">
        <v>141</v>
      </c>
      <c r="AB94" t="s">
        <v>142</v>
      </c>
    </row>
    <row r="95" spans="6:24" ht="12.75">
      <c r="F95">
        <v>0.08328055411148597</v>
      </c>
      <c r="G95">
        <v>0</v>
      </c>
      <c r="H95">
        <v>0.1695594441900517</v>
      </c>
      <c r="I95">
        <v>0</v>
      </c>
      <c r="J95">
        <v>0.12913444546111313</v>
      </c>
      <c r="K95">
        <v>0</v>
      </c>
      <c r="L95">
        <v>0.4874637751425954</v>
      </c>
      <c r="M95">
        <v>0.13056178109475372</v>
      </c>
      <c r="N95">
        <v>1</v>
      </c>
      <c r="P95">
        <v>0.08328055411148597</v>
      </c>
      <c r="Q95">
        <v>0</v>
      </c>
      <c r="R95">
        <v>0.1695594441900517</v>
      </c>
      <c r="S95">
        <v>0</v>
      </c>
      <c r="T95">
        <v>0.12913444546111313</v>
      </c>
      <c r="U95">
        <v>0</v>
      </c>
      <c r="V95">
        <v>0.4874637751425954</v>
      </c>
      <c r="W95">
        <v>0.13056178109475372</v>
      </c>
      <c r="X95">
        <v>1</v>
      </c>
    </row>
    <row r="96" spans="2:24" ht="12.75">
      <c r="B96" t="s">
        <v>43</v>
      </c>
      <c r="C96" t="s">
        <v>44</v>
      </c>
      <c r="D96" t="s">
        <v>45</v>
      </c>
      <c r="F96" t="s">
        <v>120</v>
      </c>
      <c r="G96" t="s">
        <v>121</v>
      </c>
      <c r="H96" t="s">
        <v>122</v>
      </c>
      <c r="I96" t="s">
        <v>123</v>
      </c>
      <c r="J96" t="s">
        <v>124</v>
      </c>
      <c r="K96" t="s">
        <v>125</v>
      </c>
      <c r="L96" t="s">
        <v>126</v>
      </c>
      <c r="M96" t="s">
        <v>127</v>
      </c>
      <c r="N96">
        <v>0</v>
      </c>
      <c r="P96" t="s">
        <v>120</v>
      </c>
      <c r="Q96" t="s">
        <v>121</v>
      </c>
      <c r="R96" t="s">
        <v>122</v>
      </c>
      <c r="S96" t="s">
        <v>123</v>
      </c>
      <c r="T96" t="s">
        <v>124</v>
      </c>
      <c r="U96" t="s">
        <v>125</v>
      </c>
      <c r="V96" t="s">
        <v>126</v>
      </c>
      <c r="W96" t="s">
        <v>127</v>
      </c>
      <c r="X96">
        <v>0</v>
      </c>
    </row>
    <row r="97" spans="1:30" ht="12.75">
      <c r="A97" t="s">
        <v>120</v>
      </c>
      <c r="B97">
        <v>16</v>
      </c>
      <c r="C97">
        <v>17</v>
      </c>
      <c r="D97">
        <v>5</v>
      </c>
      <c r="E97">
        <f>B97+C97-2*D97</f>
        <v>23</v>
      </c>
      <c r="F97">
        <v>0.047707512896073306</v>
      </c>
      <c r="G97">
        <v>0</v>
      </c>
      <c r="H97">
        <v>0.031038083569508376</v>
      </c>
      <c r="I97">
        <v>0</v>
      </c>
      <c r="J97">
        <v>0.007906986643848465</v>
      </c>
      <c r="K97">
        <v>0</v>
      </c>
      <c r="L97">
        <v>0.009537641505355889</v>
      </c>
      <c r="M97">
        <v>0.0004985727552082255</v>
      </c>
      <c r="N97">
        <v>0.09668879736999428</v>
      </c>
      <c r="P97">
        <v>0.027329390528335783</v>
      </c>
      <c r="Q97">
        <v>0</v>
      </c>
      <c r="R97">
        <v>0.005681562806893818</v>
      </c>
      <c r="S97">
        <v>0</v>
      </c>
      <c r="T97">
        <v>0.0004841499691484336</v>
      </c>
      <c r="U97">
        <v>0</v>
      </c>
      <c r="V97">
        <v>0.00018661203175164622</v>
      </c>
      <c r="W97">
        <v>1.9038863452354466E-06</v>
      </c>
      <c r="X97">
        <v>0.03368361922247492</v>
      </c>
      <c r="Y97">
        <v>17.210605931858982</v>
      </c>
      <c r="Z97">
        <v>17.210605931858982</v>
      </c>
      <c r="AA97">
        <v>5.995684221600535</v>
      </c>
      <c r="AB97">
        <v>0.08515485904765313</v>
      </c>
      <c r="AC97">
        <v>0.0025771816930677516</v>
      </c>
      <c r="AD97">
        <v>0.16535011393238697</v>
      </c>
    </row>
    <row r="98" spans="1:30" ht="12.75">
      <c r="A98" t="s">
        <v>121</v>
      </c>
      <c r="B98">
        <v>5</v>
      </c>
      <c r="C98">
        <v>6</v>
      </c>
      <c r="D98">
        <v>0</v>
      </c>
      <c r="E98">
        <f aca="true" t="shared" si="24" ref="E98:E105">B98+C98-2*D98</f>
        <v>11</v>
      </c>
      <c r="F98">
        <v>0.00931109174765088</v>
      </c>
      <c r="G98">
        <v>0</v>
      </c>
      <c r="H98">
        <v>0.006057713476208789</v>
      </c>
      <c r="I98">
        <v>0</v>
      </c>
      <c r="J98">
        <v>0.0015432093106321392</v>
      </c>
      <c r="K98">
        <v>0</v>
      </c>
      <c r="L98">
        <v>0.0018614647824133615</v>
      </c>
      <c r="M98">
        <v>0.0025545517962196175</v>
      </c>
      <c r="N98">
        <v>0.021328031113124785</v>
      </c>
      <c r="P98">
        <v>0.0010410164828768258</v>
      </c>
      <c r="Q98">
        <v>0</v>
      </c>
      <c r="R98">
        <v>0.00021641904250824717</v>
      </c>
      <c r="S98">
        <v>0</v>
      </c>
      <c r="T98">
        <v>1.8441980897644178E-05</v>
      </c>
      <c r="U98">
        <v>0</v>
      </c>
      <c r="V98">
        <v>7.1083254035679035E-06</v>
      </c>
      <c r="W98">
        <v>4.9981968879797194E-05</v>
      </c>
      <c r="X98">
        <v>0.0013329678005660824</v>
      </c>
      <c r="Y98">
        <v>3.7963895381362116</v>
      </c>
      <c r="Z98">
        <v>3.7963895381362116</v>
      </c>
      <c r="AA98">
        <v>0.23726826850076266</v>
      </c>
      <c r="AB98">
        <v>0.38159365085047936</v>
      </c>
      <c r="AC98">
        <v>1.2790834604447572</v>
      </c>
      <c r="AD98">
        <v>0.23726826850076266</v>
      </c>
    </row>
    <row r="99" spans="1:30" ht="12.75">
      <c r="A99" t="s">
        <v>122</v>
      </c>
      <c r="B99">
        <v>24</v>
      </c>
      <c r="C99">
        <v>29</v>
      </c>
      <c r="D99">
        <v>12</v>
      </c>
      <c r="E99">
        <f t="shared" si="24"/>
        <v>29</v>
      </c>
      <c r="F99">
        <v>0.015244617075590319</v>
      </c>
      <c r="G99">
        <v>0</v>
      </c>
      <c r="H99">
        <v>0.09713263146062871</v>
      </c>
      <c r="I99">
        <v>0</v>
      </c>
      <c r="J99">
        <v>0.002526624765995676</v>
      </c>
      <c r="K99">
        <v>0</v>
      </c>
      <c r="L99">
        <v>0.0298477261093992</v>
      </c>
      <c r="M99">
        <v>0.0015602665538128092</v>
      </c>
      <c r="N99">
        <v>0.1463118659654267</v>
      </c>
      <c r="P99">
        <v>0.0027905475925421083</v>
      </c>
      <c r="Q99">
        <v>0</v>
      </c>
      <c r="R99">
        <v>0.05564271656783284</v>
      </c>
      <c r="S99">
        <v>0</v>
      </c>
      <c r="T99">
        <v>4.9435552887127225E-05</v>
      </c>
      <c r="U99">
        <v>0</v>
      </c>
      <c r="V99">
        <v>0.0018275958118961842</v>
      </c>
      <c r="W99">
        <v>1.8645821913076836E-05</v>
      </c>
      <c r="X99">
        <v>0.060328941347071334</v>
      </c>
      <c r="Y99">
        <v>26.04351214184595</v>
      </c>
      <c r="Z99">
        <v>26.04351214184595</v>
      </c>
      <c r="AA99">
        <v>10.738551559778697</v>
      </c>
      <c r="AB99">
        <v>0.16034480492214598</v>
      </c>
      <c r="AC99">
        <v>0.3356237210943534</v>
      </c>
      <c r="AD99">
        <v>0.14818126620509986</v>
      </c>
    </row>
    <row r="100" spans="1:30" ht="12.75">
      <c r="A100" t="s">
        <v>123</v>
      </c>
      <c r="B100">
        <v>3</v>
      </c>
      <c r="C100">
        <v>5</v>
      </c>
      <c r="D100">
        <v>0</v>
      </c>
      <c r="E100">
        <f t="shared" si="24"/>
        <v>8</v>
      </c>
      <c r="F100">
        <v>0.002975297172959729</v>
      </c>
      <c r="G100">
        <v>0</v>
      </c>
      <c r="H100">
        <v>0.01895740918607212</v>
      </c>
      <c r="I100">
        <v>0</v>
      </c>
      <c r="J100">
        <v>0.0004931222270865647</v>
      </c>
      <c r="K100">
        <v>0</v>
      </c>
      <c r="L100">
        <v>0.005825391000129985</v>
      </c>
      <c r="M100">
        <v>0.007994383339216501</v>
      </c>
      <c r="N100">
        <v>0.0362456029254649</v>
      </c>
      <c r="P100">
        <v>0.0001062960418775749</v>
      </c>
      <c r="Q100">
        <v>0</v>
      </c>
      <c r="R100">
        <v>0.00211951250940263</v>
      </c>
      <c r="S100">
        <v>0</v>
      </c>
      <c r="T100">
        <v>1.8830725603730594E-06</v>
      </c>
      <c r="U100">
        <v>0</v>
      </c>
      <c r="V100">
        <v>6.961579923445291E-05</v>
      </c>
      <c r="W100">
        <v>0.0004895013260271036</v>
      </c>
      <c r="X100">
        <v>0.002786808749102134</v>
      </c>
      <c r="Y100">
        <v>6.451717320732753</v>
      </c>
      <c r="Z100">
        <v>6.451717320732753</v>
      </c>
      <c r="AA100">
        <v>0.49605195734017987</v>
      </c>
      <c r="AB100">
        <v>1.8466947434227206</v>
      </c>
      <c r="AC100">
        <v>0.32665460598266344</v>
      </c>
      <c r="AD100">
        <v>0.49605195734017987</v>
      </c>
    </row>
    <row r="101" spans="1:30" ht="12.75">
      <c r="A101" t="s">
        <v>124</v>
      </c>
      <c r="B101">
        <v>36</v>
      </c>
      <c r="C101">
        <v>30</v>
      </c>
      <c r="D101">
        <v>10</v>
      </c>
      <c r="E101">
        <f t="shared" si="24"/>
        <v>46</v>
      </c>
      <c r="F101">
        <v>0.005099322854567998</v>
      </c>
      <c r="G101">
        <v>0</v>
      </c>
      <c r="H101">
        <v>0.0033175740947294836</v>
      </c>
      <c r="I101">
        <v>0</v>
      </c>
      <c r="J101">
        <v>0.07397505081337655</v>
      </c>
      <c r="K101">
        <v>0</v>
      </c>
      <c r="L101">
        <v>0.08923089753128367</v>
      </c>
      <c r="M101">
        <v>0.004664475426853959</v>
      </c>
      <c r="N101">
        <v>0.17628732072081169</v>
      </c>
      <c r="P101">
        <v>0.000312234877067577</v>
      </c>
      <c r="Q101">
        <v>0</v>
      </c>
      <c r="R101">
        <v>6.491114621538672E-05</v>
      </c>
      <c r="S101">
        <v>0</v>
      </c>
      <c r="T101">
        <v>0.04237682767987372</v>
      </c>
      <c r="U101">
        <v>0</v>
      </c>
      <c r="V101">
        <v>0.016333835415584093</v>
      </c>
      <c r="W101">
        <v>0.00016664395066680565</v>
      </c>
      <c r="X101">
        <v>0.059254453069407576</v>
      </c>
      <c r="Y101">
        <v>31.37914308830448</v>
      </c>
      <c r="Z101">
        <v>31.37914308830448</v>
      </c>
      <c r="AA101">
        <v>10.547292646354549</v>
      </c>
      <c r="AB101">
        <v>0.6804621317502646</v>
      </c>
      <c r="AC101">
        <v>0.06061464625294186</v>
      </c>
      <c r="AD101">
        <v>0.028398684932411693</v>
      </c>
    </row>
    <row r="102" spans="1:30" ht="12.75">
      <c r="A102" t="s">
        <v>125</v>
      </c>
      <c r="B102">
        <v>8</v>
      </c>
      <c r="C102">
        <v>8</v>
      </c>
      <c r="D102">
        <v>1</v>
      </c>
      <c r="E102">
        <f t="shared" si="24"/>
        <v>14</v>
      </c>
      <c r="F102">
        <v>0.0009952366004324575</v>
      </c>
      <c r="G102">
        <v>0</v>
      </c>
      <c r="H102">
        <v>0.0006474920803972268</v>
      </c>
      <c r="I102">
        <v>0</v>
      </c>
      <c r="J102">
        <v>0.014437736183417298</v>
      </c>
      <c r="K102">
        <v>0</v>
      </c>
      <c r="L102">
        <v>0.017415225049541433</v>
      </c>
      <c r="M102">
        <v>0.023899509059847366</v>
      </c>
      <c r="N102">
        <v>0.05739519897363578</v>
      </c>
      <c r="P102">
        <v>1.1893483435693745E-05</v>
      </c>
      <c r="Q102">
        <v>0</v>
      </c>
      <c r="R102">
        <v>2.4725605593942295E-06</v>
      </c>
      <c r="S102">
        <v>0</v>
      </c>
      <c r="T102">
        <v>0.0016141953865030385</v>
      </c>
      <c r="U102">
        <v>0</v>
      </c>
      <c r="V102">
        <v>0.0006221796961988721</v>
      </c>
      <c r="W102">
        <v>0.004374837172964071</v>
      </c>
      <c r="X102">
        <v>0.00662557829966107</v>
      </c>
      <c r="Y102">
        <v>10.216345417307169</v>
      </c>
      <c r="Z102">
        <v>10.216345417307169</v>
      </c>
      <c r="AA102">
        <v>1.1793529373396705</v>
      </c>
      <c r="AB102">
        <v>0.4808164571742961</v>
      </c>
      <c r="AC102">
        <v>0.4808164571742961</v>
      </c>
      <c r="AD102">
        <v>0.027275529753569505</v>
      </c>
    </row>
    <row r="103" spans="1:30" ht="12.75">
      <c r="A103" t="s">
        <v>126</v>
      </c>
      <c r="B103">
        <v>63</v>
      </c>
      <c r="C103">
        <v>54</v>
      </c>
      <c r="D103">
        <v>29</v>
      </c>
      <c r="E103">
        <f t="shared" si="24"/>
        <v>59</v>
      </c>
      <c r="F103">
        <v>0.0016294545563932269</v>
      </c>
      <c r="G103">
        <v>0</v>
      </c>
      <c r="H103">
        <v>0.0103822357835024</v>
      </c>
      <c r="I103">
        <v>0</v>
      </c>
      <c r="J103">
        <v>0.023638233358630644</v>
      </c>
      <c r="K103">
        <v>0</v>
      </c>
      <c r="L103">
        <v>0.2792450721191413</v>
      </c>
      <c r="M103">
        <v>0.014597317891071738</v>
      </c>
      <c r="N103">
        <v>0.32949231370873927</v>
      </c>
      <c r="P103">
        <v>3.188165808546723E-05</v>
      </c>
      <c r="Q103">
        <v>0</v>
      </c>
      <c r="R103">
        <v>0.0006357110945906365</v>
      </c>
      <c r="S103">
        <v>0</v>
      </c>
      <c r="T103">
        <v>0.004327010305591489</v>
      </c>
      <c r="U103">
        <v>0</v>
      </c>
      <c r="V103">
        <v>0.15996636935742342</v>
      </c>
      <c r="W103">
        <v>0.0016320372457109896</v>
      </c>
      <c r="X103">
        <v>0.166593009661402</v>
      </c>
      <c r="Y103">
        <v>58.64963184015559</v>
      </c>
      <c r="Z103">
        <v>58.64963184015559</v>
      </c>
      <c r="AA103">
        <v>29.653555719729557</v>
      </c>
      <c r="AB103">
        <v>0.322690910963744</v>
      </c>
      <c r="AC103">
        <v>0.3686140146268875</v>
      </c>
      <c r="AD103">
        <v>0.01440417745609613</v>
      </c>
    </row>
    <row r="104" spans="1:30" ht="12.75">
      <c r="A104" t="s">
        <v>127</v>
      </c>
      <c r="B104">
        <v>23</v>
      </c>
      <c r="C104">
        <v>29</v>
      </c>
      <c r="D104">
        <v>9</v>
      </c>
      <c r="E104">
        <f t="shared" si="24"/>
        <v>34</v>
      </c>
      <c r="F104">
        <v>0.0003180212078180641</v>
      </c>
      <c r="G104">
        <v>0</v>
      </c>
      <c r="H104">
        <v>0.0020263045390046222</v>
      </c>
      <c r="I104">
        <v>0</v>
      </c>
      <c r="J104">
        <v>0.0046134821581258175</v>
      </c>
      <c r="K104">
        <v>0</v>
      </c>
      <c r="L104">
        <v>0.05450035704533065</v>
      </c>
      <c r="M104">
        <v>0.07479270427252352</v>
      </c>
      <c r="N104">
        <v>0.13625086922280266</v>
      </c>
      <c r="P104">
        <v>1.2144190165530076E-06</v>
      </c>
      <c r="Q104">
        <v>0</v>
      </c>
      <c r="R104">
        <v>2.4215165981486708E-05</v>
      </c>
      <c r="S104">
        <v>0</v>
      </c>
      <c r="T104">
        <v>0.00016482215529205695</v>
      </c>
      <c r="U104">
        <v>0</v>
      </c>
      <c r="V104">
        <v>0.006093353125982823</v>
      </c>
      <c r="W104">
        <v>0.04284522289365379</v>
      </c>
      <c r="X104">
        <v>0.04912882775992671</v>
      </c>
      <c r="Y104">
        <v>24.252654721658875</v>
      </c>
      <c r="Z104">
        <v>24.252654721658875</v>
      </c>
      <c r="AA104">
        <v>8.744931341266955</v>
      </c>
      <c r="AB104">
        <v>0.06469988006273582</v>
      </c>
      <c r="AC104">
        <v>0.9292709375712512</v>
      </c>
      <c r="AD104">
        <v>0.007439740591313615</v>
      </c>
    </row>
    <row r="105" spans="2:30" ht="12.75">
      <c r="B105">
        <v>178</v>
      </c>
      <c r="C105">
        <v>178</v>
      </c>
      <c r="D105">
        <v>66</v>
      </c>
      <c r="E105">
        <f t="shared" si="24"/>
        <v>224</v>
      </c>
      <c r="F105">
        <v>0.083280554111486</v>
      </c>
      <c r="G105">
        <v>0</v>
      </c>
      <c r="H105">
        <v>0.1695594441900517</v>
      </c>
      <c r="I105">
        <v>0</v>
      </c>
      <c r="J105">
        <v>0.12913444546111316</v>
      </c>
      <c r="K105">
        <v>0</v>
      </c>
      <c r="L105">
        <v>0.4874637751425954</v>
      </c>
      <c r="M105">
        <v>0.13056178109475375</v>
      </c>
      <c r="N105">
        <v>1</v>
      </c>
      <c r="P105">
        <v>0.03162447508323758</v>
      </c>
      <c r="Q105">
        <v>0</v>
      </c>
      <c r="R105">
        <v>0.06438752089398445</v>
      </c>
      <c r="S105">
        <v>0</v>
      </c>
      <c r="T105">
        <v>0.049036766102753884</v>
      </c>
      <c r="U105">
        <v>0</v>
      </c>
      <c r="V105">
        <v>0.18510666956347507</v>
      </c>
      <c r="W105">
        <v>0.04957877426616087</v>
      </c>
      <c r="X105">
        <v>0.3797342059096119</v>
      </c>
      <c r="Y105">
        <v>178</v>
      </c>
      <c r="Z105">
        <v>178</v>
      </c>
      <c r="AA105">
        <v>67.59268865191092</v>
      </c>
      <c r="AB105">
        <v>4.0224574381940394</v>
      </c>
      <c r="AC105">
        <v>3.783255024840218</v>
      </c>
      <c r="AD105">
        <v>0.037528572875523664</v>
      </c>
    </row>
    <row r="106" spans="4:30" ht="12.75">
      <c r="D106">
        <v>112</v>
      </c>
      <c r="AA106">
        <v>110.40731134808908</v>
      </c>
      <c r="AD106">
        <v>0.022975445293911004</v>
      </c>
    </row>
    <row r="107" spans="4:30" ht="12.75">
      <c r="D107">
        <v>178</v>
      </c>
      <c r="AA107">
        <v>178</v>
      </c>
      <c r="AD107">
        <v>1.184873756881255</v>
      </c>
    </row>
    <row r="109" ht="12.75">
      <c r="AD109">
        <v>8.990586219915514</v>
      </c>
    </row>
    <row r="111" ht="12.75">
      <c r="A111" t="s">
        <v>148</v>
      </c>
    </row>
    <row r="112" spans="1:2" ht="12.75">
      <c r="A112" t="s">
        <v>134</v>
      </c>
      <c r="B112">
        <v>0.25017892912222045</v>
      </c>
    </row>
    <row r="113" spans="1:2" ht="12.75">
      <c r="A113" t="s">
        <v>135</v>
      </c>
      <c r="B113">
        <v>0.13089745396458477</v>
      </c>
    </row>
    <row r="114" spans="1:2" ht="12.75">
      <c r="A114" t="s">
        <v>136</v>
      </c>
      <c r="B114">
        <v>0.10641807176476281</v>
      </c>
    </row>
    <row r="115" spans="6:16" ht="12.75">
      <c r="F115" t="s">
        <v>137</v>
      </c>
      <c r="P115" t="s">
        <v>138</v>
      </c>
    </row>
    <row r="116" spans="25:28" ht="12.75">
      <c r="Y116" t="s">
        <v>139</v>
      </c>
      <c r="Z116" t="s">
        <v>140</v>
      </c>
      <c r="AA116" t="s">
        <v>141</v>
      </c>
      <c r="AB116" t="s">
        <v>142</v>
      </c>
    </row>
    <row r="117" spans="6:24" ht="12.75">
      <c r="F117">
        <v>0.6686769313003016</v>
      </c>
      <c r="G117">
        <v>0.05793592947131438</v>
      </c>
      <c r="H117">
        <v>0.044459742065337704</v>
      </c>
      <c r="I117">
        <v>0.01409203531391224</v>
      </c>
      <c r="J117">
        <v>0</v>
      </c>
      <c r="K117">
        <v>0.03380874698752144</v>
      </c>
      <c r="L117">
        <v>0.10476132576174114</v>
      </c>
      <c r="M117">
        <v>0.07626528909987106</v>
      </c>
      <c r="N117">
        <v>1</v>
      </c>
      <c r="P117">
        <v>0.6686769313003016</v>
      </c>
      <c r="Q117">
        <v>0.05793592947131438</v>
      </c>
      <c r="R117">
        <v>0.044459742065337704</v>
      </c>
      <c r="S117">
        <v>0.01409203531391224</v>
      </c>
      <c r="T117">
        <v>0</v>
      </c>
      <c r="U117">
        <v>0.03380874698752144</v>
      </c>
      <c r="V117">
        <v>0.10476132576174114</v>
      </c>
      <c r="W117">
        <v>0.07626528909987106</v>
      </c>
      <c r="X117">
        <v>1</v>
      </c>
    </row>
    <row r="118" spans="2:24" ht="12.75">
      <c r="B118" t="s">
        <v>43</v>
      </c>
      <c r="C118" t="s">
        <v>44</v>
      </c>
      <c r="D118" t="s">
        <v>45</v>
      </c>
      <c r="F118" t="s">
        <v>120</v>
      </c>
      <c r="G118" t="s">
        <v>121</v>
      </c>
      <c r="H118" t="s">
        <v>122</v>
      </c>
      <c r="I118" t="s">
        <v>123</v>
      </c>
      <c r="J118" t="s">
        <v>124</v>
      </c>
      <c r="K118" t="s">
        <v>125</v>
      </c>
      <c r="L118" t="s">
        <v>126</v>
      </c>
      <c r="M118" t="s">
        <v>127</v>
      </c>
      <c r="N118">
        <v>0</v>
      </c>
      <c r="P118" t="s">
        <v>120</v>
      </c>
      <c r="Q118" t="s">
        <v>121</v>
      </c>
      <c r="R118" t="s">
        <v>122</v>
      </c>
      <c r="S118" t="s">
        <v>123</v>
      </c>
      <c r="T118" t="s">
        <v>124</v>
      </c>
      <c r="U118" t="s">
        <v>125</v>
      </c>
      <c r="V118" t="s">
        <v>126</v>
      </c>
      <c r="W118" t="s">
        <v>127</v>
      </c>
      <c r="X118">
        <v>0</v>
      </c>
    </row>
    <row r="119" spans="1:30" ht="12.75">
      <c r="A119" t="s">
        <v>120</v>
      </c>
      <c r="B119">
        <v>74</v>
      </c>
      <c r="C119">
        <v>71</v>
      </c>
      <c r="D119">
        <v>42</v>
      </c>
      <c r="F119">
        <v>0.3893851460754712</v>
      </c>
      <c r="G119">
        <v>0.004017834345607261</v>
      </c>
      <c r="H119">
        <v>0.0038993314777172054</v>
      </c>
      <c r="I119">
        <v>0.000147189878944936</v>
      </c>
      <c r="J119">
        <v>0</v>
      </c>
      <c r="K119">
        <v>0.0007822871783339427</v>
      </c>
      <c r="L119">
        <v>0.0030656127341906216</v>
      </c>
      <c r="M119">
        <v>0.00026578118592521406</v>
      </c>
      <c r="N119">
        <v>0.4015631828761904</v>
      </c>
      <c r="P119">
        <v>0.2267474543938221</v>
      </c>
      <c r="Q119">
        <v>0.0002786352609866068</v>
      </c>
      <c r="R119">
        <v>0.00034198997265371913</v>
      </c>
      <c r="S119">
        <v>1.5373833503267246E-06</v>
      </c>
      <c r="T119">
        <v>0</v>
      </c>
      <c r="U119">
        <v>1.8101032540826094E-05</v>
      </c>
      <c r="V119">
        <v>8.970850041937751E-05</v>
      </c>
      <c r="W119">
        <v>9.262357702376117E-07</v>
      </c>
      <c r="X119">
        <v>0.2274783527795432</v>
      </c>
      <c r="Y119">
        <v>71.47824655196189</v>
      </c>
      <c r="Z119">
        <v>71.47824655196189</v>
      </c>
      <c r="AA119">
        <v>40.49114679475869</v>
      </c>
      <c r="AB119">
        <v>0.08896749374047931</v>
      </c>
      <c r="AC119">
        <v>0.003199851360331911</v>
      </c>
      <c r="AD119">
        <v>0.05622557460540155</v>
      </c>
    </row>
    <row r="120" spans="1:30" ht="12.75">
      <c r="A120" t="s">
        <v>121</v>
      </c>
      <c r="B120">
        <v>13</v>
      </c>
      <c r="C120">
        <v>17</v>
      </c>
      <c r="D120">
        <v>5</v>
      </c>
      <c r="F120">
        <v>0.04637248707684654</v>
      </c>
      <c r="G120">
        <v>0.033737354025863</v>
      </c>
      <c r="H120">
        <v>0.00046437749457380403</v>
      </c>
      <c r="I120">
        <v>0.0012359387241582971</v>
      </c>
      <c r="J120">
        <v>0</v>
      </c>
      <c r="K120">
        <v>0.006568787365313012</v>
      </c>
      <c r="L120">
        <v>0.00036508862326072684</v>
      </c>
      <c r="M120">
        <v>0.0022317380936265094</v>
      </c>
      <c r="N120">
        <v>0.09097577140364188</v>
      </c>
      <c r="P120">
        <v>0.00321591407903162</v>
      </c>
      <c r="Q120">
        <v>0.019645996310976112</v>
      </c>
      <c r="R120">
        <v>4.85037581076676E-06</v>
      </c>
      <c r="S120">
        <v>0.00010839772224853738</v>
      </c>
      <c r="T120">
        <v>0</v>
      </c>
      <c r="U120">
        <v>0.0012762663894826337</v>
      </c>
      <c r="V120">
        <v>1.2723178316543447E-06</v>
      </c>
      <c r="W120">
        <v>6.530696962311925E-05</v>
      </c>
      <c r="X120">
        <v>0.024318004165004445</v>
      </c>
      <c r="Y120">
        <v>16.193687309848254</v>
      </c>
      <c r="Z120">
        <v>16.193687309848254</v>
      </c>
      <c r="AA120">
        <v>4.328604741370791</v>
      </c>
      <c r="AB120">
        <v>0.629852759160221</v>
      </c>
      <c r="AC120">
        <v>0.04014775275451686</v>
      </c>
      <c r="AD120">
        <v>0.10413785047212035</v>
      </c>
    </row>
    <row r="121" spans="1:30" ht="12.75">
      <c r="A121" t="s">
        <v>122</v>
      </c>
      <c r="B121">
        <v>16</v>
      </c>
      <c r="C121">
        <v>20</v>
      </c>
      <c r="D121">
        <v>5</v>
      </c>
      <c r="F121">
        <v>0.058646156849286396</v>
      </c>
      <c r="G121">
        <v>0.0006051349046100056</v>
      </c>
      <c r="H121">
        <v>0.025889876483288644</v>
      </c>
      <c r="I121">
        <v>0.0009772772095040056</v>
      </c>
      <c r="J121">
        <v>0</v>
      </c>
      <c r="K121">
        <v>0.00011782199969401478</v>
      </c>
      <c r="L121">
        <v>0.020354344196522833</v>
      </c>
      <c r="M121">
        <v>0.0017646722558745252</v>
      </c>
      <c r="N121">
        <v>0.10835528389878042</v>
      </c>
      <c r="P121">
        <v>0.005143547731642151</v>
      </c>
      <c r="Q121">
        <v>6.320572676039833E-06</v>
      </c>
      <c r="R121">
        <v>0.015076239158897853</v>
      </c>
      <c r="S121">
        <v>6.777379725078114E-05</v>
      </c>
      <c r="T121">
        <v>0</v>
      </c>
      <c r="U121">
        <v>4.106044988008628E-07</v>
      </c>
      <c r="V121">
        <v>0.003954697257390235</v>
      </c>
      <c r="W121">
        <v>4.0832050955387396E-05</v>
      </c>
      <c r="X121">
        <v>0.024289821173311247</v>
      </c>
      <c r="Y121">
        <v>19.287240533982914</v>
      </c>
      <c r="Z121">
        <v>19.287240533982914</v>
      </c>
      <c r="AA121">
        <v>4.323588168849402</v>
      </c>
      <c r="AB121">
        <v>0.5602641969036919</v>
      </c>
      <c r="AC121">
        <v>0.026340007296629706</v>
      </c>
      <c r="AD121">
        <v>0.1058225130267817</v>
      </c>
    </row>
    <row r="122" spans="1:30" ht="12.75">
      <c r="A122" t="s">
        <v>123</v>
      </c>
      <c r="B122">
        <v>5</v>
      </c>
      <c r="C122">
        <v>8</v>
      </c>
      <c r="D122">
        <v>2</v>
      </c>
      <c r="F122">
        <v>0.006984262697255374</v>
      </c>
      <c r="G122">
        <v>0.005081257402400185</v>
      </c>
      <c r="H122">
        <v>0.0030832659508017233</v>
      </c>
      <c r="I122">
        <v>0.008206099197317922</v>
      </c>
      <c r="J122">
        <v>0</v>
      </c>
      <c r="K122">
        <v>0.000989339572961242</v>
      </c>
      <c r="L122">
        <v>0.002424030738522308</v>
      </c>
      <c r="M122">
        <v>0.014817776820776046</v>
      </c>
      <c r="N122">
        <v>0.041586032380034804</v>
      </c>
      <c r="P122">
        <v>7.294991518462589E-05</v>
      </c>
      <c r="Q122">
        <v>0.00044565051471609577</v>
      </c>
      <c r="R122">
        <v>0.00021382330354959171</v>
      </c>
      <c r="S122">
        <v>0.004778590355201633</v>
      </c>
      <c r="T122">
        <v>0</v>
      </c>
      <c r="U122">
        <v>2.8950874487847714E-05</v>
      </c>
      <c r="V122">
        <v>5.608868519538052E-05</v>
      </c>
      <c r="W122">
        <v>0.002878983512706557</v>
      </c>
      <c r="X122">
        <v>0.008475037161041732</v>
      </c>
      <c r="Y122">
        <v>7.4023137636461955</v>
      </c>
      <c r="Z122">
        <v>7.4023137636461955</v>
      </c>
      <c r="AA122">
        <v>1.5085566146654281</v>
      </c>
      <c r="AB122">
        <v>0.7796361520564947</v>
      </c>
      <c r="AC122">
        <v>0.048259077976561454</v>
      </c>
      <c r="AD122">
        <v>0.16009780384852756</v>
      </c>
    </row>
    <row r="123" spans="1:30" ht="12.75">
      <c r="A123" t="s">
        <v>124</v>
      </c>
      <c r="B123">
        <v>30</v>
      </c>
      <c r="C123">
        <v>20</v>
      </c>
      <c r="D123">
        <v>4</v>
      </c>
      <c r="F123">
        <v>0.12991894019091862</v>
      </c>
      <c r="G123">
        <v>0.0013405564780912184</v>
      </c>
      <c r="H123">
        <v>0.001301017817818655</v>
      </c>
      <c r="I123">
        <v>4.911012469810363E-05</v>
      </c>
      <c r="J123">
        <v>0</v>
      </c>
      <c r="K123">
        <v>0.0023446235534318413</v>
      </c>
      <c r="L123">
        <v>0.009188068041191431</v>
      </c>
      <c r="M123">
        <v>0.0007965832060630952</v>
      </c>
      <c r="N123">
        <v>0.144938899412213</v>
      </c>
      <c r="P123">
        <v>0.025242281033247115</v>
      </c>
      <c r="Q123">
        <v>3.101860429877317E-05</v>
      </c>
      <c r="R123">
        <v>3.807146158864605E-05</v>
      </c>
      <c r="S123">
        <v>1.711466295775072E-07</v>
      </c>
      <c r="T123">
        <v>0</v>
      </c>
      <c r="U123">
        <v>0.0001625987384074409</v>
      </c>
      <c r="V123">
        <v>0.0008058373995911548</v>
      </c>
      <c r="W123">
        <v>8.320230758593327E-06</v>
      </c>
      <c r="X123">
        <v>0.026288298614521297</v>
      </c>
      <c r="Y123">
        <v>25.799124095373912</v>
      </c>
      <c r="Z123">
        <v>25.799124095373912</v>
      </c>
      <c r="AA123">
        <v>4.67931715338479</v>
      </c>
      <c r="AB123">
        <v>0.6840293608740163</v>
      </c>
      <c r="AC123">
        <v>1.3035264355961806</v>
      </c>
      <c r="AD123">
        <v>0.0986194736873111</v>
      </c>
    </row>
    <row r="124" spans="1:30" ht="12.75">
      <c r="A124" t="s">
        <v>125</v>
      </c>
      <c r="B124">
        <v>9</v>
      </c>
      <c r="C124">
        <v>13</v>
      </c>
      <c r="D124">
        <v>1</v>
      </c>
      <c r="F124">
        <v>0.015472250125004158</v>
      </c>
      <c r="G124">
        <v>0.011256518960886093</v>
      </c>
      <c r="H124">
        <v>0.00015494025016519027</v>
      </c>
      <c r="I124">
        <v>0.0004123728159687934</v>
      </c>
      <c r="J124">
        <v>0</v>
      </c>
      <c r="K124">
        <v>0.01968756998804326</v>
      </c>
      <c r="L124">
        <v>0.0010942214175236004</v>
      </c>
      <c r="M124">
        <v>0.006688829683431301</v>
      </c>
      <c r="N124">
        <v>0.054766703241022396</v>
      </c>
      <c r="P124">
        <v>0.00035800625492668795</v>
      </c>
      <c r="Q124">
        <v>0.002187057673417067</v>
      </c>
      <c r="R124">
        <v>5.399599729114937E-07</v>
      </c>
      <c r="S124">
        <v>1.206719509013369E-05</v>
      </c>
      <c r="T124">
        <v>0</v>
      </c>
      <c r="U124">
        <v>0.011464500952287944</v>
      </c>
      <c r="V124">
        <v>1.1429031676159056E-05</v>
      </c>
      <c r="W124">
        <v>0.0005866422728085786</v>
      </c>
      <c r="X124">
        <v>0.01462024334017948</v>
      </c>
      <c r="Y124">
        <v>9.748473176901987</v>
      </c>
      <c r="Z124">
        <v>9.748473176901987</v>
      </c>
      <c r="AA124">
        <v>2.6024033145519474</v>
      </c>
      <c r="AB124">
        <v>0.0574666500461958</v>
      </c>
      <c r="AC124">
        <v>1.0845212875362003</v>
      </c>
      <c r="AD124">
        <v>0.9866635075851585</v>
      </c>
    </row>
    <row r="125" spans="1:30" ht="12.75">
      <c r="A125" t="s">
        <v>126</v>
      </c>
      <c r="B125">
        <v>19</v>
      </c>
      <c r="C125">
        <v>19</v>
      </c>
      <c r="D125">
        <v>4</v>
      </c>
      <c r="F125">
        <v>0.01956737852206847</v>
      </c>
      <c r="G125">
        <v>0.0002019041719280853</v>
      </c>
      <c r="H125">
        <v>0.008638196264761247</v>
      </c>
      <c r="I125">
        <v>0.0003260700122004393</v>
      </c>
      <c r="J125">
        <v>0</v>
      </c>
      <c r="K125">
        <v>0.00035312893173496633</v>
      </c>
      <c r="L125">
        <v>0.06100480250675159</v>
      </c>
      <c r="M125">
        <v>0.005288968360727626</v>
      </c>
      <c r="N125">
        <v>0.09538044877017243</v>
      </c>
      <c r="P125">
        <v>0.0005725968465539224</v>
      </c>
      <c r="Q125">
        <v>7.036271794370679E-07</v>
      </c>
      <c r="R125">
        <v>0.001678337103235472</v>
      </c>
      <c r="S125">
        <v>7.544804599760653E-06</v>
      </c>
      <c r="T125">
        <v>0</v>
      </c>
      <c r="U125">
        <v>3.6883958602282533E-06</v>
      </c>
      <c r="V125">
        <v>0.03552442565829851</v>
      </c>
      <c r="W125">
        <v>0.0003667879142783604</v>
      </c>
      <c r="X125">
        <v>0.038154084350005696</v>
      </c>
      <c r="Y125">
        <v>16.977719881090692</v>
      </c>
      <c r="Z125">
        <v>16.977719881090692</v>
      </c>
      <c r="AA125">
        <v>6.791427014301014</v>
      </c>
      <c r="AB125">
        <v>0.24088139679408566</v>
      </c>
      <c r="AC125">
        <v>0.24088139679408566</v>
      </c>
      <c r="AD125">
        <v>1.1473383664083223</v>
      </c>
    </row>
    <row r="126" spans="1:30" ht="12.75">
      <c r="A126" t="s">
        <v>127</v>
      </c>
      <c r="B126">
        <v>12</v>
      </c>
      <c r="C126">
        <v>10</v>
      </c>
      <c r="D126">
        <v>5</v>
      </c>
      <c r="F126">
        <v>0.0023303097634507952</v>
      </c>
      <c r="G126">
        <v>0.001695369181928528</v>
      </c>
      <c r="H126">
        <v>0.001028736326211234</v>
      </c>
      <c r="I126">
        <v>0.0027379773511197417</v>
      </c>
      <c r="J126">
        <v>0</v>
      </c>
      <c r="K126">
        <v>0.0029651883980091583</v>
      </c>
      <c r="L126">
        <v>0.007265157503778029</v>
      </c>
      <c r="M126">
        <v>0.04441093949344674</v>
      </c>
      <c r="N126">
        <v>0.06243367801794422</v>
      </c>
      <c r="P126">
        <v>8.121027269587896E-06</v>
      </c>
      <c r="Q126">
        <v>4.961129801941189E-05</v>
      </c>
      <c r="R126">
        <v>2.3803521561400845E-05</v>
      </c>
      <c r="S126">
        <v>0.0005319685771610153</v>
      </c>
      <c r="T126">
        <v>0</v>
      </c>
      <c r="U126">
        <v>0.0002600611681625855</v>
      </c>
      <c r="V126">
        <v>0.0005038358685412742</v>
      </c>
      <c r="W126">
        <v>0.025861457682377312</v>
      </c>
      <c r="X126">
        <v>0.027238859143092587</v>
      </c>
      <c r="Y126">
        <v>11.113194687194072</v>
      </c>
      <c r="Z126">
        <v>11.113194687194072</v>
      </c>
      <c r="AA126">
        <v>4.848516927470481</v>
      </c>
      <c r="AB126">
        <v>0.07076485969664771</v>
      </c>
      <c r="AC126">
        <v>0.11150730698752745</v>
      </c>
      <c r="AD126">
        <v>0.004732812446826968</v>
      </c>
    </row>
    <row r="127" spans="2:30" ht="12.75">
      <c r="B127">
        <v>178</v>
      </c>
      <c r="C127">
        <v>178</v>
      </c>
      <c r="D127">
        <v>68</v>
      </c>
      <c r="F127">
        <v>0.6686769313003017</v>
      </c>
      <c r="G127">
        <v>0.05793592947131439</v>
      </c>
      <c r="H127">
        <v>0.044459742065337704</v>
      </c>
      <c r="I127">
        <v>0.014092035313912241</v>
      </c>
      <c r="J127">
        <v>0</v>
      </c>
      <c r="K127">
        <v>0.03380874698752143</v>
      </c>
      <c r="L127">
        <v>0.10476132576174114</v>
      </c>
      <c r="M127">
        <v>0.07626528909987106</v>
      </c>
      <c r="N127">
        <v>1</v>
      </c>
      <c r="P127">
        <v>0.2613608712816779</v>
      </c>
      <c r="Q127">
        <v>0.022644993862269543</v>
      </c>
      <c r="R127">
        <v>0.017377654857270358</v>
      </c>
      <c r="S127">
        <v>0.005508050981531765</v>
      </c>
      <c r="T127">
        <v>0</v>
      </c>
      <c r="U127">
        <v>0.013214578155728306</v>
      </c>
      <c r="V127">
        <v>0.04094729471894375</v>
      </c>
      <c r="W127">
        <v>0.029809256869278145</v>
      </c>
      <c r="X127">
        <v>0.39086270072669976</v>
      </c>
      <c r="Y127">
        <v>178</v>
      </c>
      <c r="Z127">
        <v>178</v>
      </c>
      <c r="AA127">
        <v>69.57356072935255</v>
      </c>
      <c r="AB127">
        <v>3.1118628692718318</v>
      </c>
      <c r="AC127">
        <v>2.8583831163020337</v>
      </c>
      <c r="AD127">
        <v>0.03558957372604167</v>
      </c>
    </row>
    <row r="128" spans="4:30" ht="12.75">
      <c r="D128">
        <v>110</v>
      </c>
      <c r="AA128">
        <v>108.42643927064745</v>
      </c>
      <c r="AD128">
        <v>0.02283661979141321</v>
      </c>
    </row>
    <row r="129" spans="4:30" ht="12.75">
      <c r="D129">
        <v>178</v>
      </c>
      <c r="AA129">
        <v>178</v>
      </c>
      <c r="AD129">
        <v>2.7220640955979047</v>
      </c>
    </row>
    <row r="131" ht="12.75">
      <c r="AD131">
        <v>8.69231008117177</v>
      </c>
    </row>
    <row r="132" ht="12.75">
      <c r="A132" t="s">
        <v>149</v>
      </c>
    </row>
    <row r="133" spans="1:2" ht="12.75">
      <c r="A133" t="s">
        <v>134</v>
      </c>
      <c r="B133" s="3">
        <v>0.06482208153492783</v>
      </c>
    </row>
    <row r="134" spans="1:2" ht="12.75">
      <c r="A134" t="s">
        <v>135</v>
      </c>
      <c r="B134" s="3">
        <v>0.21381860327285954</v>
      </c>
    </row>
    <row r="135" spans="1:2" ht="12.75">
      <c r="A135" t="s">
        <v>136</v>
      </c>
      <c r="B135" s="3">
        <v>0.24404480926992558</v>
      </c>
    </row>
    <row r="136" spans="6:16" ht="12.75">
      <c r="F136" t="s">
        <v>137</v>
      </c>
      <c r="P136" t="s">
        <v>138</v>
      </c>
    </row>
    <row r="137" spans="25:28" ht="12.75">
      <c r="Y137" t="s">
        <v>139</v>
      </c>
      <c r="Z137" t="s">
        <v>140</v>
      </c>
      <c r="AA137" t="s">
        <v>141</v>
      </c>
      <c r="AB137" t="s">
        <v>142</v>
      </c>
    </row>
    <row r="138" spans="6:24" ht="12.75">
      <c r="F138" s="3">
        <v>0.07910527674920134</v>
      </c>
      <c r="G138" s="3">
        <v>0.008857576318188704</v>
      </c>
      <c r="H138" s="3">
        <v>0.17556893123466155</v>
      </c>
      <c r="I138" s="3">
        <v>0</v>
      </c>
      <c r="J138" s="3">
        <v>0.15711955231648803</v>
      </c>
      <c r="K138" s="3">
        <v>0</v>
      </c>
      <c r="L138" s="3">
        <v>0.023927590283523172</v>
      </c>
      <c r="M138" s="3">
        <v>0.5554210730979365</v>
      </c>
      <c r="N138" s="32">
        <f>SUM(F138:M138)</f>
        <v>0.9999999999999993</v>
      </c>
      <c r="P138" s="33">
        <f aca="true" t="shared" si="25" ref="P138:W138">F138</f>
        <v>0.07910527674920134</v>
      </c>
      <c r="Q138" s="33">
        <f t="shared" si="25"/>
        <v>0.008857576318188704</v>
      </c>
      <c r="R138" s="33">
        <f t="shared" si="25"/>
        <v>0.17556893123466155</v>
      </c>
      <c r="S138" s="33">
        <f t="shared" si="25"/>
        <v>0</v>
      </c>
      <c r="T138" s="33">
        <f t="shared" si="25"/>
        <v>0.15711955231648803</v>
      </c>
      <c r="U138" s="33">
        <f t="shared" si="25"/>
        <v>0</v>
      </c>
      <c r="V138" s="33">
        <f t="shared" si="25"/>
        <v>0.023927590283523172</v>
      </c>
      <c r="W138" s="33">
        <f t="shared" si="25"/>
        <v>0.5554210730979365</v>
      </c>
      <c r="X138" s="32">
        <f>SUM(P138:W138)</f>
        <v>0.9999999999999993</v>
      </c>
    </row>
    <row r="139" spans="2:24" ht="12.75">
      <c r="B139" t="s">
        <v>43</v>
      </c>
      <c r="C139" t="s">
        <v>44</v>
      </c>
      <c r="D139" t="s">
        <v>45</v>
      </c>
      <c r="F139" s="18" t="s">
        <v>120</v>
      </c>
      <c r="G139" s="18" t="s">
        <v>121</v>
      </c>
      <c r="H139" s="18" t="s">
        <v>122</v>
      </c>
      <c r="I139" s="18" t="s">
        <v>123</v>
      </c>
      <c r="J139" s="18" t="s">
        <v>124</v>
      </c>
      <c r="K139" s="18" t="s">
        <v>125</v>
      </c>
      <c r="L139" s="18" t="s">
        <v>126</v>
      </c>
      <c r="M139" s="18" t="s">
        <v>127</v>
      </c>
      <c r="N139">
        <f aca="true" t="shared" si="26" ref="N139:N148">SUM(F139:M139)</f>
        <v>0</v>
      </c>
      <c r="P139" s="18" t="s">
        <v>120</v>
      </c>
      <c r="Q139" s="18" t="s">
        <v>121</v>
      </c>
      <c r="R139" s="18" t="s">
        <v>122</v>
      </c>
      <c r="S139" s="18" t="s">
        <v>123</v>
      </c>
      <c r="T139" s="18" t="s">
        <v>124</v>
      </c>
      <c r="U139" s="18" t="s">
        <v>125</v>
      </c>
      <c r="V139" s="18" t="s">
        <v>126</v>
      </c>
      <c r="W139" s="18" t="s">
        <v>127</v>
      </c>
      <c r="X139">
        <f aca="true" t="shared" si="27" ref="X139:X147">SUM(P139:W139)</f>
        <v>0</v>
      </c>
    </row>
    <row r="140" spans="1:30" ht="12.75">
      <c r="A140" s="18" t="s">
        <v>120</v>
      </c>
      <c r="B140">
        <v>15</v>
      </c>
      <c r="C140">
        <v>16</v>
      </c>
      <c r="D140">
        <v>3</v>
      </c>
      <c r="F140">
        <f>(1-e1_)*(1-e2_)*(1-e3_)*a___</f>
        <v>0</v>
      </c>
      <c r="G140">
        <f>(1-e1_)*(1-e2_)*(e3_)*a__1</f>
        <v>0</v>
      </c>
      <c r="H140">
        <f>(1-e1_)*(e2_)*(1-e3_)*a_1_</f>
        <v>0.0724299802488963</v>
      </c>
      <c r="I140">
        <f>(1-e1_)*(e2_)*(e3_)*a_11</f>
        <v>0</v>
      </c>
      <c r="J140">
        <f>(e1_)*(1-e2_)*(1-e3_)*a1__</f>
        <v>0</v>
      </c>
      <c r="K140">
        <f>(e1_)*(1-e2_)*(e3_)*a1_1</f>
        <v>0</v>
      </c>
      <c r="L140">
        <f>(e1_)*(e2_)*(1-e3_)*a11_</f>
        <v>0.03865651454087407</v>
      </c>
      <c r="M140">
        <f>(e1_)*(e2_)*(e3_)*a_111</f>
        <v>0</v>
      </c>
      <c r="N140">
        <f t="shared" si="26"/>
        <v>0.11108649478977037</v>
      </c>
      <c r="P140">
        <f>(1-e1_)*(1-e2_)*(1-e3_)*a___*(1-e1_)*(1-e2_)*(1-e3_)</f>
        <v>0</v>
      </c>
      <c r="Q140">
        <f>(1-e1_)*(1-e2_)*(e3_)*a__1*(1-e1_)*(1-e2_)*(e3_)</f>
        <v>0</v>
      </c>
      <c r="R140">
        <f>(1-e1_)*(e2_)*(1-e3_)*a_1_*(1-e1_)*(e2_)*(1-e3_)</f>
        <v>0.021893956421244774</v>
      </c>
      <c r="S140">
        <f>(1-e1_)*(e2_)*(e3_)*a_11*(1-e1_)*(e2_)*(e3_)</f>
        <v>0</v>
      </c>
      <c r="T140">
        <f>(e1_)*(1-e2_)*(1-e3_)*a1__*(e1_)*(1-e2_)*(1-e3_)</f>
        <v>0</v>
      </c>
      <c r="U140">
        <f>(e1_)*(1-e2_)*(e3_)*a1_1*(e1_)*(1-e2_)*(e3_)</f>
        <v>0</v>
      </c>
      <c r="V140">
        <f>(e1_)*(e2_)*(1-e3_)*a11_*(e1_)*(e2_)*(1-e3_)</f>
        <v>0.0024966345087180392</v>
      </c>
      <c r="W140">
        <f>(e1_)*(e2_)*(e3_)*a_111*(e1_)*(e2_)*(e3_)</f>
        <v>0</v>
      </c>
      <c r="X140">
        <f t="shared" si="27"/>
        <v>0.024390590929962812</v>
      </c>
      <c r="Y140" s="4">
        <f>$B$79*N140</f>
        <v>19.773396072579125</v>
      </c>
      <c r="Z140" s="4">
        <f>$C$79*N140</f>
        <v>19.773396072579125</v>
      </c>
      <c r="AA140" s="4">
        <f>$D$81*X140</f>
        <v>4.3415251855333805</v>
      </c>
      <c r="AB140">
        <f>POWER(B140-Y140,2)/Y140</f>
        <v>1.1523215325318588</v>
      </c>
      <c r="AC140">
        <f>POWER(C140-Z140,2)/Z140</f>
        <v>0.7200845959031243</v>
      </c>
      <c r="AD140">
        <f>POWER(D140-AA140,2)/AA140</f>
        <v>0.4145293984282782</v>
      </c>
    </row>
    <row r="141" spans="1:30" ht="12.75">
      <c r="A141" s="18" t="s">
        <v>121</v>
      </c>
      <c r="B141">
        <v>6</v>
      </c>
      <c r="C141">
        <v>7</v>
      </c>
      <c r="D141">
        <v>1</v>
      </c>
      <c r="F141">
        <f>(1-e1_)*(1-e2_)*(e3_)*a___</f>
        <v>0</v>
      </c>
      <c r="G141">
        <f>(1-e1_)*(1-e2_)*(1-e3_)*a__1</f>
        <v>0</v>
      </c>
      <c r="H141">
        <f>(1-e1_)*(e2_)*(e3_)*a_1_</f>
        <v>0</v>
      </c>
      <c r="I141">
        <f>(1-e1_)*(e2_)*(1-e3_)*a_11</f>
        <v>0</v>
      </c>
      <c r="J141">
        <f>(e1_)*(1-e2_)*(e3_)*a1__</f>
        <v>0</v>
      </c>
      <c r="K141">
        <f>(e1_)*(1-e2_)*(1-e3_)*a1_1</f>
        <v>0</v>
      </c>
      <c r="L141">
        <f>(e1_)*(e2_)*(e3_)*a11_</f>
        <v>0</v>
      </c>
      <c r="M141">
        <f>(e1_)*(e2_)*(1-e3_)*a_111</f>
        <v>0.010453138520392972</v>
      </c>
      <c r="N141">
        <f t="shared" si="26"/>
        <v>0.010453138520392972</v>
      </c>
      <c r="P141">
        <f>(1-e1_)*(1-e2_)*(e3_)*a___*(1-e1_)*(1-e2_)*(e3_)</f>
        <v>0</v>
      </c>
      <c r="Q141">
        <f>(1-e1_)*(1-e2_)*(1-e3_)*a__1*(1-e1_)*(1-e2_)*(1-e3_)</f>
        <v>0</v>
      </c>
      <c r="R141">
        <f>(1-e1_)*(e2_)*(e3_)*a_1_*(1-e1_)*(e2_)*(e3_)</f>
        <v>0</v>
      </c>
      <c r="S141">
        <f>(1-e1_)*(e2_)*(1-e3_)*a_11*(1-e1_)*(e2_)*(1-e3_)</f>
        <v>0</v>
      </c>
      <c r="T141">
        <f>(e1_)*(1-e2_)*(e3_)*a1__*(e1_)*(1-e2_)*(e3_)</f>
        <v>0</v>
      </c>
      <c r="U141">
        <f>(e1_)*(1-e2_)*(1-e3_)*a1_1*(e1_)*(1-e2_)*(1-e3_)</f>
        <v>0</v>
      </c>
      <c r="V141">
        <f>(e1_)*(e2_)*(e3_)*a11_*(e1_)*(e2_)*(e3_)</f>
        <v>0</v>
      </c>
      <c r="W141">
        <f>(e1_)*(e2_)*(1-e3_)*a_111*(e1_)*(e2_)*(1-e3_)</f>
        <v>0.000675116902400193</v>
      </c>
      <c r="X141">
        <f t="shared" si="27"/>
        <v>0.000675116902400193</v>
      </c>
      <c r="Y141" s="4">
        <f aca="true" t="shared" si="28" ref="Y141:Y147">$B$79*N141</f>
        <v>1.860658656629949</v>
      </c>
      <c r="Z141" s="4">
        <f aca="true" t="shared" si="29" ref="Z141:Z147">$C$79*N141</f>
        <v>1.860658656629949</v>
      </c>
      <c r="AA141" s="4">
        <f aca="true" t="shared" si="30" ref="AA141:AA147">$D$81*X141</f>
        <v>0.12017080862723435</v>
      </c>
      <c r="AB141">
        <f aca="true" t="shared" si="31" ref="AB141:AB147">POWER(B141-Y141,2)/Y141</f>
        <v>9.208645925398365</v>
      </c>
      <c r="AC141">
        <f aca="true" t="shared" si="32" ref="AC141:AC147">POWER(C141-Z141,2)/Z141</f>
        <v>14.19541910578696</v>
      </c>
      <c r="AD141">
        <f aca="true" t="shared" si="33" ref="AD141:AD148">POWER(D141-AA141,2)/AA141</f>
        <v>6.4416592917576505</v>
      </c>
    </row>
    <row r="142" spans="1:30" ht="12.75">
      <c r="A142" s="18" t="s">
        <v>122</v>
      </c>
      <c r="B142">
        <v>18</v>
      </c>
      <c r="C142">
        <v>25</v>
      </c>
      <c r="D142">
        <v>10</v>
      </c>
      <c r="F142">
        <f>(1-e1_)*(e2_)*(1-e3_)*a___</f>
        <v>0</v>
      </c>
      <c r="G142">
        <f>(1-e1_)*(e2_)*(e3_)*a__1</f>
        <v>0</v>
      </c>
      <c r="H142">
        <f>(1-e1_)*(1-e2_)*(1-e3_)*a_1_</f>
        <v>0.12500081174299166</v>
      </c>
      <c r="I142">
        <f>(1-e1_)*(1-e2_)*(e3_)*a_11</f>
        <v>0</v>
      </c>
      <c r="J142">
        <f>(e1_)*(e2_)*(1-e3_)*a1__</f>
        <v>0</v>
      </c>
      <c r="K142">
        <f>(e1_)*(e2_)*(e3_)*a1_1</f>
        <v>0</v>
      </c>
      <c r="L142">
        <f>(e1_)*(1-e2_)*(1-e3_)*a11_</f>
        <v>0.06671402753609962</v>
      </c>
      <c r="M142">
        <f>(e1_)*(1-e2_)*(e3_)*a_111</f>
        <v>0</v>
      </c>
      <c r="N142">
        <f t="shared" si="26"/>
        <v>0.19171483927909128</v>
      </c>
      <c r="P142">
        <f>(1-e1_)*(e2_)*(1-e3_)*a___*(1-e1_)*(e2_)*(1-e3_)</f>
        <v>0</v>
      </c>
      <c r="Q142">
        <f>(1-e1_)*(e2_)*(e3_)*a__1*(1-e1_)*(e2_)*(e3_)</f>
        <v>0</v>
      </c>
      <c r="R142">
        <f>(1-e1_)*(1-e2_)*(1-e3_)*a_1_*(1-e1_)*(1-e2_)*(1-e3_)</f>
        <v>0.06520984716443476</v>
      </c>
      <c r="S142">
        <f>(1-e1_)*(1-e2_)*(e3_)*a_11*(1-e1_)*(1-e2_)*(e3_)</f>
        <v>0</v>
      </c>
      <c r="T142">
        <f>(e1_)*(e2_)*(1-e3_)*a1__*(e1_)*(e2_)*(1-e3_)</f>
        <v>0</v>
      </c>
      <c r="U142">
        <f>(e1_)*(e2_)*(e3_)*a1_1*(e1_)*(e2_)*(e3_)</f>
        <v>0</v>
      </c>
      <c r="V142">
        <f>(e1_)*(1-e2_)*(1-e3_)*a11_*(e1_)*(1-e2_)*(1-e3_)</f>
        <v>0.007436077409059754</v>
      </c>
      <c r="W142">
        <f>(e1_)*(1-e2_)*(e3_)*a_111*(e1_)*(1-e2_)*(e3_)</f>
        <v>0</v>
      </c>
      <c r="X142">
        <f t="shared" si="27"/>
        <v>0.07264592457349452</v>
      </c>
      <c r="Y142" s="4">
        <f t="shared" si="28"/>
        <v>34.125241391678244</v>
      </c>
      <c r="Z142" s="4">
        <f t="shared" si="29"/>
        <v>34.125241391678244</v>
      </c>
      <c r="AA142" s="4">
        <f t="shared" si="30"/>
        <v>12.930974574082024</v>
      </c>
      <c r="AB142">
        <f t="shared" si="31"/>
        <v>7.619679724911849</v>
      </c>
      <c r="AC142">
        <f t="shared" si="32"/>
        <v>2.440130151773932</v>
      </c>
      <c r="AD142">
        <f t="shared" si="33"/>
        <v>0.6643437356325598</v>
      </c>
    </row>
    <row r="143" spans="1:30" ht="12.75">
      <c r="A143" s="18" t="s">
        <v>123</v>
      </c>
      <c r="B143">
        <v>9</v>
      </c>
      <c r="C143">
        <v>9</v>
      </c>
      <c r="D143">
        <v>1</v>
      </c>
      <c r="F143">
        <f>(1-e1_)*(e2_)*(e3_)*a___</f>
        <v>0</v>
      </c>
      <c r="G143">
        <f>(1-e1_)*(e2_)*(1-e3_)*a__1</f>
        <v>0</v>
      </c>
      <c r="H143">
        <f>(1-e1_)*(1-e2_)*(e3_)*a_1_</f>
        <v>0</v>
      </c>
      <c r="I143">
        <f>(1-e1_)*(1-e2_)*(1-e3_)*a_11</f>
        <v>0</v>
      </c>
      <c r="J143">
        <f>(e1_)*(e2_)*(e3_)*a1__</f>
        <v>0</v>
      </c>
      <c r="K143">
        <f>(e1_)*(e2_)*(1-e3_)*a1_1</f>
        <v>0</v>
      </c>
      <c r="L143">
        <f>(e1_)*(1-e2_)*(e3_)*a11_</f>
        <v>0</v>
      </c>
      <c r="M143">
        <f>(e1_)*(1-e2_)*(1-e3_)*a_111</f>
        <v>0.018040192691215973</v>
      </c>
      <c r="N143">
        <f t="shared" si="26"/>
        <v>0.018040192691215973</v>
      </c>
      <c r="P143">
        <f>(1-e1_)*(e2_)*(e3_)*a___*(1-e1_)*(e2_)*(e3_)</f>
        <v>0</v>
      </c>
      <c r="Q143">
        <f>(1-e1_)*(e2_)*(1-e3_)*a__1*(1-e1_)*(e2_)*(1-e3_)</f>
        <v>0</v>
      </c>
      <c r="R143">
        <f>(1-e1_)*(1-e2_)*(e3_)*a_1_*(1-e1_)*(1-e2_)*(e3_)</f>
        <v>0</v>
      </c>
      <c r="S143">
        <f>(1-e1_)*(1-e2_)*(1-e3_)*a_11*(1-e1_)*(1-e2_)*(1-e3_)</f>
        <v>0</v>
      </c>
      <c r="T143">
        <f>(e1_)*(e2_)*(e3_)*a1__*(e1_)*(e2_)*(e3_)</f>
        <v>0</v>
      </c>
      <c r="U143">
        <f>(e1_)*(e2_)*(1-e3_)*a1_1*(e1_)*(e2_)*(1-e3_)</f>
        <v>0</v>
      </c>
      <c r="V143">
        <f>(e1_)*(1-e2_)*(e3_)*a11_*(e1_)*(1-e2_)*(e3_)</f>
        <v>0</v>
      </c>
      <c r="W143">
        <f>(e1_)*(1-e2_)*(1-e3_)*a_111*(e1_)*(1-e2_)*(1-e3_)</f>
        <v>0.002010795544514938</v>
      </c>
      <c r="X143">
        <f t="shared" si="27"/>
        <v>0.002010795544514938</v>
      </c>
      <c r="Y143" s="4">
        <f t="shared" si="28"/>
        <v>3.2111542990364432</v>
      </c>
      <c r="Z143" s="4">
        <f t="shared" si="29"/>
        <v>3.2111542990364432</v>
      </c>
      <c r="AA143" s="4">
        <f t="shared" si="30"/>
        <v>0.357921606923659</v>
      </c>
      <c r="AB143">
        <f t="shared" si="31"/>
        <v>10.435728535255896</v>
      </c>
      <c r="AC143">
        <f t="shared" si="32"/>
        <v>10.435728535255896</v>
      </c>
      <c r="AD143">
        <f t="shared" si="33"/>
        <v>1.1518294924939474</v>
      </c>
    </row>
    <row r="144" spans="1:30" ht="12.75">
      <c r="A144" s="18" t="s">
        <v>124</v>
      </c>
      <c r="B144">
        <v>23</v>
      </c>
      <c r="C144">
        <v>21</v>
      </c>
      <c r="D144">
        <v>9</v>
      </c>
      <c r="F144">
        <f>(e1_)*(1-e2_)*(1-e3_)*a___</f>
        <v>0</v>
      </c>
      <c r="G144">
        <f>(e1_)*(1-e2_)*(e3_)*a__1</f>
        <v>0</v>
      </c>
      <c r="H144">
        <f>(e1_)*(e2_)*(1-e3_)*a_1_</f>
        <v>0.015475502507083263</v>
      </c>
      <c r="I144">
        <f>(e1_)*(e2_)*(e3_)*a_11</f>
        <v>0</v>
      </c>
      <c r="J144">
        <f>(1-e1_)*(1-e2_)*(1-e3_)*a1__</f>
        <v>0</v>
      </c>
      <c r="K144">
        <f>(1-e1_)*(1-e2_)*(e3_)*a1_1</f>
        <v>0</v>
      </c>
      <c r="L144">
        <f>(1-e1_)*(e2_)*(1-e3_)*a11_</f>
        <v>0.18092404969758807</v>
      </c>
      <c r="M144">
        <f>(1-e1_)*(e2_)*(e3_)*a_111</f>
        <v>0</v>
      </c>
      <c r="N144">
        <f t="shared" si="26"/>
        <v>0.19639955220467134</v>
      </c>
      <c r="P144">
        <f>(e1_)*(1-e2_)*(1-e3_)*a___*(e1_)*(1-e2_)*(1-e3_)</f>
        <v>0</v>
      </c>
      <c r="Q144">
        <f>(e1_)*(1-e2_)*(e3_)*a__1*(e1_)*(1-e2_)*(e3_)</f>
        <v>0</v>
      </c>
      <c r="R144">
        <f>(e1_)*(e2_)*(1-e3_)*a_1_*(e1_)*(e2_)*(1-e3_)</f>
        <v>0.0009994867374316305</v>
      </c>
      <c r="S144">
        <f>(e1_)*(e2_)*(e3_)*a_11*(e1_)*(e2_)*(e3_)</f>
        <v>0</v>
      </c>
      <c r="T144">
        <f>(1-e1_)*(1-e2_)*(1-e3_)*a1__*(1-e1_)*(1-e2_)*(1-e3_)</f>
        <v>0</v>
      </c>
      <c r="U144">
        <f>(1-e1_)*(1-e2_)*(e3_)*a1_1*(1-e1_)*(1-e2_)*(e3_)</f>
        <v>0</v>
      </c>
      <c r="V144">
        <f>(1-e1_)*(e2_)*(1-e3_)*a11_*(1-e1_)*(e2_)*(1-e3_)</f>
        <v>0.05468927709247135</v>
      </c>
      <c r="W144">
        <f>(1-e1_)*(e2_)*(e3_)*a_111*(1-e1_)*(e2_)*(e3_)</f>
        <v>0</v>
      </c>
      <c r="X144">
        <f t="shared" si="27"/>
        <v>0.05568876382990298</v>
      </c>
      <c r="Y144" s="4">
        <f t="shared" si="28"/>
        <v>34.9591202924315</v>
      </c>
      <c r="Z144" s="4">
        <f t="shared" si="29"/>
        <v>34.9591202924315</v>
      </c>
      <c r="AA144" s="4">
        <f t="shared" si="30"/>
        <v>9.91259996172273</v>
      </c>
      <c r="AB144">
        <f t="shared" si="31"/>
        <v>4.091080009236109</v>
      </c>
      <c r="AC144">
        <f t="shared" si="32"/>
        <v>5.573854196232696</v>
      </c>
      <c r="AD144">
        <f t="shared" si="33"/>
        <v>0.08401818830098211</v>
      </c>
    </row>
    <row r="145" spans="1:30" ht="12.75">
      <c r="A145" s="18" t="s">
        <v>125</v>
      </c>
      <c r="B145">
        <v>21</v>
      </c>
      <c r="C145">
        <v>17</v>
      </c>
      <c r="D145">
        <v>3</v>
      </c>
      <c r="F145">
        <f>(e1_)*(1-e2_)*(e3_)*a___</f>
        <v>0</v>
      </c>
      <c r="G145">
        <f>(e1_)*(1-e2_)*(1-e3_)*a__1</f>
        <v>0</v>
      </c>
      <c r="H145">
        <f>(e1_)*(e2_)*(e3_)*a_1_</f>
        <v>0</v>
      </c>
      <c r="I145">
        <f>(e1_)*(e2_)*(1-e3_)*a_11</f>
        <v>0</v>
      </c>
      <c r="J145">
        <f>(1-e1_)*(1-e2_)*(e3_)*a1__</f>
        <v>0</v>
      </c>
      <c r="K145">
        <f>(1-e1_)*(1-e2_)*(1-e3_)*a1_1</f>
        <v>0</v>
      </c>
      <c r="L145">
        <f>(1-e1_)*(e2_)*(e3_)*a11_</f>
        <v>0</v>
      </c>
      <c r="M145">
        <f>(1-e1_)*(e2_)*(1-e3_)*a_111</f>
        <v>0.04892381466931363</v>
      </c>
      <c r="N145">
        <f t="shared" si="26"/>
        <v>0.04892381466931363</v>
      </c>
      <c r="P145">
        <f>(e1_)*(1-e2_)*(e3_)*a___*(e1_)*(1-e2_)*(e3_)</f>
        <v>0</v>
      </c>
      <c r="Q145">
        <f>(e1_)*(1-e2_)*(1-e3_)*a__1*(e1_)*(1-e2_)*(1-e3_)</f>
        <v>0</v>
      </c>
      <c r="R145">
        <f>(e1_)*(e2_)*(e3_)*a_1_*(e1_)*(e2_)*(e3_)</f>
        <v>0</v>
      </c>
      <c r="S145">
        <f>(e1_)*(e2_)*(1-e3_)*a_11*(e1_)*(e2_)*(1-e3_)</f>
        <v>0</v>
      </c>
      <c r="T145">
        <f>(1-e1_)*(1-e2_)*(e3_)*a1__*(1-e1_)*(1-e2_)*(e3_)</f>
        <v>0</v>
      </c>
      <c r="U145">
        <f>(1-e1_)*(1-e2_)*(1-e3_)*a1_1*(1-e1_)*(1-e2_)*(1-e3_)</f>
        <v>0</v>
      </c>
      <c r="V145">
        <f>(1-e1_)*(e2_)*(e3_)*a11_*(1-e1_)*(e2_)*(e3_)</f>
        <v>0</v>
      </c>
      <c r="W145">
        <f>(1-e1_)*(e2_)*(1-e3_)*a_111*(1-e1_)*(e2_)*(1-e3_)</f>
        <v>0.014788570460052424</v>
      </c>
      <c r="X145">
        <f t="shared" si="27"/>
        <v>0.014788570460052424</v>
      </c>
      <c r="Y145" s="4">
        <f t="shared" si="28"/>
        <v>8.708439011137825</v>
      </c>
      <c r="Z145" s="4">
        <f t="shared" si="29"/>
        <v>8.708439011137825</v>
      </c>
      <c r="AA145" s="4">
        <f t="shared" si="30"/>
        <v>2.6323655418893317</v>
      </c>
      <c r="AB145">
        <f t="shared" si="31"/>
        <v>17.348972800945</v>
      </c>
      <c r="AC145">
        <f t="shared" si="32"/>
        <v>7.894639159106698</v>
      </c>
      <c r="AD145">
        <f t="shared" si="33"/>
        <v>0.05134358911768753</v>
      </c>
    </row>
    <row r="146" spans="1:30" ht="12.75">
      <c r="A146" s="18" t="s">
        <v>126</v>
      </c>
      <c r="B146">
        <v>24</v>
      </c>
      <c r="C146">
        <v>30</v>
      </c>
      <c r="D146">
        <v>4</v>
      </c>
      <c r="F146">
        <f>(e1_)*(e2_)*(1-e3_)*a___</f>
        <v>0</v>
      </c>
      <c r="G146">
        <f>(e1_)*(e2_)*(e3_)*a__1</f>
        <v>0</v>
      </c>
      <c r="H146">
        <f>(e1_)*(1-e2_)*(1-e3_)*a_1_</f>
        <v>0.026707868328399664</v>
      </c>
      <c r="I146">
        <f>(e1_)*(1-e2_)*(e3_)*a_11</f>
        <v>0</v>
      </c>
      <c r="J146">
        <f>(1-e1_)*(e2_)*(1-e3_)*a1__</f>
        <v>0</v>
      </c>
      <c r="K146">
        <f>(1-e1_)*(e2_)*(e3_)*a1_1</f>
        <v>0</v>
      </c>
      <c r="L146">
        <f>(1-e1_)*(1-e2_)*(1-e3_)*a11_</f>
        <v>0.31224160214198726</v>
      </c>
      <c r="M146">
        <f>(1-e1_)*(1-e2_)*(e3_)*a_111</f>
        <v>0</v>
      </c>
      <c r="N146">
        <f t="shared" si="26"/>
        <v>0.3389494704703869</v>
      </c>
      <c r="P146">
        <f>(e1_)*(e2_)*(1-e3_)*a___*(e1_)*(e2_)*(1-e3_)</f>
        <v>0</v>
      </c>
      <c r="Q146">
        <f>(e1_)*(e2_)*(e3_)*a__1*(e1_)*(e2_)*(e3_)</f>
        <v>0</v>
      </c>
      <c r="R146">
        <f>(e1_)*(1-e2_)*(1-e3_)*a_1_*(e1_)*(1-e2_)*(1-e3_)</f>
        <v>0.002976911807842659</v>
      </c>
      <c r="S146">
        <f>(e1_)*(1-e2_)*(e3_)*a_11*(e1_)*(1-e2_)*(e3_)</f>
        <v>0</v>
      </c>
      <c r="T146">
        <f>(1-e1_)*(e2_)*(1-e3_)*a1__*(1-e1_)*(e2_)*(1-e3_)</f>
        <v>0</v>
      </c>
      <c r="U146">
        <f>(1-e1_)*(e2_)*(e3_)*a1_1*(1-e1_)*(e2_)*(e3_)</f>
        <v>0</v>
      </c>
      <c r="V146">
        <f>(1-e1_)*(1-e2_)*(1-e3_)*a11_*(1-e1_)*(1-e2_)*(1-e3_)</f>
        <v>0.16288875944198672</v>
      </c>
      <c r="W146">
        <f>(1-e1_)*(1-e2_)*(e3_)*a_111*(1-e1_)*(1-e2_)*(e3_)</f>
        <v>0</v>
      </c>
      <c r="X146">
        <f t="shared" si="27"/>
        <v>0.16586567124982937</v>
      </c>
      <c r="Y146" s="4">
        <f t="shared" si="28"/>
        <v>60.333005743728876</v>
      </c>
      <c r="Z146" s="4">
        <f t="shared" si="29"/>
        <v>60.333005743728876</v>
      </c>
      <c r="AA146" s="4">
        <f t="shared" si="30"/>
        <v>29.524089482469627</v>
      </c>
      <c r="AB146">
        <f t="shared" si="31"/>
        <v>21.880018906749854</v>
      </c>
      <c r="AC146">
        <f t="shared" si="32"/>
        <v>15.250213810949159</v>
      </c>
      <c r="AD146">
        <f t="shared" si="33"/>
        <v>22.06601982750195</v>
      </c>
    </row>
    <row r="147" spans="1:30" ht="12.75">
      <c r="A147" s="18" t="s">
        <v>127</v>
      </c>
      <c r="B147">
        <v>62</v>
      </c>
      <c r="C147">
        <v>53</v>
      </c>
      <c r="D147">
        <v>32</v>
      </c>
      <c r="F147">
        <f>(e1_)*(e2_)*(e3_)*a___</f>
        <v>0</v>
      </c>
      <c r="G147">
        <f>(e1_)*(e2_)*(1-e3_)*a__1</f>
        <v>0</v>
      </c>
      <c r="H147">
        <f>(e1_)*(1-e2_)*(e3_)*a_1_</f>
        <v>0</v>
      </c>
      <c r="I147">
        <f>(e1_)*(1-e2_)*(1-e3_)*a_11</f>
        <v>0</v>
      </c>
      <c r="J147">
        <f>(1-e1_)*(e2_)*(e3_)*a1__</f>
        <v>0</v>
      </c>
      <c r="K147">
        <f>(1-e1_)*(e2_)*(1-e3_)*a1_1</f>
        <v>0</v>
      </c>
      <c r="L147">
        <f>(1-e1_)*(1-e2_)*(e3_)*a11_</f>
        <v>0</v>
      </c>
      <c r="M147">
        <f>(1-e1_)*(1-e2_)*(1-e3_)*a_111</f>
        <v>0.08443349737515737</v>
      </c>
      <c r="N147">
        <f t="shared" si="26"/>
        <v>0.08443349737515737</v>
      </c>
      <c r="P147">
        <f>(e1_)*(e2_)*(e3_)*a___*(e1_)*(e2_)*(e3_)</f>
        <v>0</v>
      </c>
      <c r="Q147">
        <f>(e1_)*(e2_)*(1-e3_)*a__1*(e1_)*(e2_)*(1-e3_)</f>
        <v>0</v>
      </c>
      <c r="R147">
        <f>(e1_)*(1-e2_)*(e3_)*a_1_*(e1_)*(1-e2_)*(e3_)</f>
        <v>0</v>
      </c>
      <c r="S147">
        <f>(e1_)*(1-e2_)*(1-e3_)*a_11*(e1_)*(1-e2_)*(1-e3_)</f>
        <v>0</v>
      </c>
      <c r="T147">
        <f>(1-e1_)*(e2_)*(e3_)*a1__*(1-e1_)*(e2_)*(e3_)</f>
        <v>0</v>
      </c>
      <c r="U147">
        <f>(1-e1_)*(e2_)*(1-e3_)*a1_1*(1-e1_)*(e2_)*(1-e3_)</f>
        <v>0</v>
      </c>
      <c r="V147">
        <f>(1-e1_)*(1-e2_)*(e3_)*a11_*(1-e1_)*(1-e2_)*(e3_)</f>
        <v>0</v>
      </c>
      <c r="W147">
        <f>(1-e1_)*(1-e2_)*(1-e3_)*a_111*(1-e1_)*(1-e2_)*(1-e3_)</f>
        <v>0.04404687763718791</v>
      </c>
      <c r="X147">
        <f t="shared" si="27"/>
        <v>0.04404687763718791</v>
      </c>
      <c r="Y147" s="4">
        <f t="shared" si="28"/>
        <v>15.029162532778013</v>
      </c>
      <c r="Z147" s="4">
        <f t="shared" si="29"/>
        <v>15.029162532778013</v>
      </c>
      <c r="AA147" s="4">
        <f t="shared" si="30"/>
        <v>7.840344219419448</v>
      </c>
      <c r="AB147">
        <f t="shared" si="31"/>
        <v>146.79857028363483</v>
      </c>
      <c r="AC147">
        <f t="shared" si="32"/>
        <v>95.93245763479591</v>
      </c>
      <c r="AD147">
        <f t="shared" si="33"/>
        <v>74.44685476824122</v>
      </c>
    </row>
    <row r="148" spans="2:30" ht="12.75">
      <c r="B148" s="32">
        <f>SUM(B140:B147)</f>
        <v>178</v>
      </c>
      <c r="C148" s="32">
        <f>SUM(C140:C147)</f>
        <v>178</v>
      </c>
      <c r="D148" s="32">
        <f>SUM(D140:D147)</f>
        <v>63</v>
      </c>
      <c r="F148" s="32">
        <f aca="true" t="shared" si="34" ref="F148:M148">SUM(F140:F147)</f>
        <v>0</v>
      </c>
      <c r="G148" s="32">
        <f t="shared" si="34"/>
        <v>0</v>
      </c>
      <c r="H148" s="32">
        <f t="shared" si="34"/>
        <v>0.23961416282737089</v>
      </c>
      <c r="I148" s="32">
        <f t="shared" si="34"/>
        <v>0</v>
      </c>
      <c r="J148" s="32">
        <f t="shared" si="34"/>
        <v>0</v>
      </c>
      <c r="K148" s="32">
        <f t="shared" si="34"/>
        <v>0</v>
      </c>
      <c r="L148" s="32">
        <f t="shared" si="34"/>
        <v>0.598536193916549</v>
      </c>
      <c r="M148" s="32">
        <f t="shared" si="34"/>
        <v>0.16185064325607995</v>
      </c>
      <c r="N148" s="32">
        <f t="shared" si="26"/>
        <v>1.000001</v>
      </c>
      <c r="P148" s="32">
        <f aca="true" t="shared" si="35" ref="P148:AC148">SUM(P140:P147)</f>
        <v>0</v>
      </c>
      <c r="Q148" s="32">
        <f t="shared" si="35"/>
        <v>0</v>
      </c>
      <c r="R148" s="32">
        <f t="shared" si="35"/>
        <v>0.09108020213095383</v>
      </c>
      <c r="S148" s="32">
        <f t="shared" si="35"/>
        <v>0</v>
      </c>
      <c r="T148" s="32">
        <f t="shared" si="35"/>
        <v>0</v>
      </c>
      <c r="U148" s="32">
        <f t="shared" si="35"/>
        <v>0</v>
      </c>
      <c r="V148" s="32">
        <f t="shared" si="35"/>
        <v>0.22751074845223584</v>
      </c>
      <c r="W148" s="32">
        <f t="shared" si="35"/>
        <v>0.06152136054415547</v>
      </c>
      <c r="X148">
        <f t="shared" si="35"/>
        <v>0.38011231112734517</v>
      </c>
      <c r="Y148" s="4">
        <f t="shared" si="35"/>
        <v>178.00017799999995</v>
      </c>
      <c r="Z148" s="4">
        <f t="shared" si="35"/>
        <v>178.00017799999995</v>
      </c>
      <c r="AA148" s="4">
        <f t="shared" si="35"/>
        <v>67.65999138066744</v>
      </c>
      <c r="AB148" s="34">
        <f t="shared" si="35"/>
        <v>218.53501771866377</v>
      </c>
      <c r="AC148" s="34">
        <f t="shared" si="35"/>
        <v>152.44252718980437</v>
      </c>
      <c r="AD148">
        <f t="shared" si="33"/>
        <v>0.32095067150865153</v>
      </c>
    </row>
    <row r="149" spans="4:30" ht="12.75">
      <c r="D149">
        <f>D150-D148</f>
        <v>115</v>
      </c>
      <c r="Y149" s="4"/>
      <c r="Z149" s="4"/>
      <c r="AA149" s="4">
        <f>D150-AA148</f>
        <v>110.34000861933256</v>
      </c>
      <c r="AD149">
        <f>POWER(D149-AA149,2)/AA149</f>
        <v>0.1968054918575567</v>
      </c>
    </row>
    <row r="150" spans="4:30" ht="12.75">
      <c r="D150">
        <v>178</v>
      </c>
      <c r="AA150">
        <f>SUM(AA148:AA149)</f>
        <v>178</v>
      </c>
      <c r="AD150" s="34">
        <f>SUM(AD140:AD149)</f>
        <v>105.8383544548405</v>
      </c>
    </row>
    <row r="152" ht="12.75">
      <c r="AD152" s="34">
        <f>AB148+AC148+AD150</f>
        <v>476.81589936330863</v>
      </c>
    </row>
    <row r="154" ht="12.75">
      <c r="A154" t="s">
        <v>2</v>
      </c>
    </row>
    <row r="155" spans="1:2" ht="12.75">
      <c r="A155" t="s">
        <v>134</v>
      </c>
      <c r="B155" s="3">
        <v>0.2387924982100373</v>
      </c>
    </row>
    <row r="156" spans="1:2" ht="12.75">
      <c r="A156" t="s">
        <v>135</v>
      </c>
      <c r="B156" s="3">
        <v>0.2387924982100373</v>
      </c>
    </row>
    <row r="157" spans="1:2" ht="12.75">
      <c r="A157" t="s">
        <v>136</v>
      </c>
      <c r="B157" s="3">
        <v>0.2387924982100373</v>
      </c>
    </row>
    <row r="158" spans="6:16" ht="12.75">
      <c r="F158" t="s">
        <v>137</v>
      </c>
      <c r="P158" t="s">
        <v>138</v>
      </c>
    </row>
    <row r="159" spans="25:28" ht="12.75">
      <c r="Y159" t="s">
        <v>139</v>
      </c>
      <c r="Z159" t="s">
        <v>140</v>
      </c>
      <c r="AA159" t="s">
        <v>141</v>
      </c>
      <c r="AB159" t="s">
        <v>142</v>
      </c>
    </row>
    <row r="160" spans="6:24" ht="12.75">
      <c r="F160" s="3">
        <v>0.13447530753838893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0.8145703442705671</v>
      </c>
      <c r="M160" s="3">
        <v>0.05095434819104401</v>
      </c>
      <c r="N160" s="32">
        <v>1</v>
      </c>
      <c r="P160" s="33">
        <v>0.13447530753838893</v>
      </c>
      <c r="Q160" s="33">
        <v>0</v>
      </c>
      <c r="R160" s="33">
        <v>0</v>
      </c>
      <c r="S160" s="33">
        <v>0</v>
      </c>
      <c r="T160" s="33">
        <v>0</v>
      </c>
      <c r="U160" s="33">
        <v>0</v>
      </c>
      <c r="V160" s="33">
        <v>0.8145703442705671</v>
      </c>
      <c r="W160" s="33">
        <v>0.05095434819104401</v>
      </c>
      <c r="X160" s="32">
        <v>1</v>
      </c>
    </row>
    <row r="161" spans="2:24" ht="12.75">
      <c r="B161" t="s">
        <v>43</v>
      </c>
      <c r="C161" t="s">
        <v>44</v>
      </c>
      <c r="D161" t="s">
        <v>45</v>
      </c>
      <c r="F161" s="18" t="s">
        <v>120</v>
      </c>
      <c r="G161" s="18" t="s">
        <v>121</v>
      </c>
      <c r="H161" s="18" t="s">
        <v>122</v>
      </c>
      <c r="I161" s="18" t="s">
        <v>123</v>
      </c>
      <c r="J161" s="18" t="s">
        <v>124</v>
      </c>
      <c r="K161" s="18" t="s">
        <v>125</v>
      </c>
      <c r="L161" s="18" t="s">
        <v>126</v>
      </c>
      <c r="M161" s="18" t="s">
        <v>127</v>
      </c>
      <c r="N161">
        <v>0</v>
      </c>
      <c r="P161" s="18" t="s">
        <v>120</v>
      </c>
      <c r="Q161" s="18" t="s">
        <v>121</v>
      </c>
      <c r="R161" s="18" t="s">
        <v>122</v>
      </c>
      <c r="S161" s="18" t="s">
        <v>123</v>
      </c>
      <c r="T161" s="18" t="s">
        <v>124</v>
      </c>
      <c r="U161" s="18" t="s">
        <v>125</v>
      </c>
      <c r="V161" s="18" t="s">
        <v>126</v>
      </c>
      <c r="W161" s="18" t="s">
        <v>127</v>
      </c>
      <c r="X161">
        <v>0</v>
      </c>
    </row>
    <row r="162" spans="1:30" ht="12.75">
      <c r="A162" s="18" t="s">
        <v>120</v>
      </c>
      <c r="B162">
        <v>16</v>
      </c>
      <c r="C162">
        <v>17</v>
      </c>
      <c r="D162">
        <v>5</v>
      </c>
      <c r="F162">
        <v>0.05931325051917342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0.03535680494924419</v>
      </c>
      <c r="M162">
        <v>0.0006938143655044037</v>
      </c>
      <c r="N162">
        <v>0.09536386983392202</v>
      </c>
      <c r="P162">
        <v>0.02616139536357571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0.0015346785762724317</v>
      </c>
      <c r="W162">
        <v>9.447248191173759E-06</v>
      </c>
      <c r="X162">
        <v>0.027705521188039317</v>
      </c>
      <c r="Y162" s="4">
        <v>16.97476883043812</v>
      </c>
      <c r="Z162" s="4">
        <v>16.97476883043812</v>
      </c>
      <c r="AA162" s="4">
        <v>4.931582771470999</v>
      </c>
      <c r="AB162">
        <v>0.05597568263138313</v>
      </c>
      <c r="AC162">
        <v>3.7503421921059956E-05</v>
      </c>
      <c r="AD162">
        <v>0.0009491713667807608</v>
      </c>
    </row>
    <row r="163" spans="1:30" ht="12.75">
      <c r="A163" s="18" t="s">
        <v>121</v>
      </c>
      <c r="B163">
        <v>5</v>
      </c>
      <c r="C163">
        <v>6</v>
      </c>
      <c r="D163">
        <v>0</v>
      </c>
      <c r="F163">
        <v>0.018606699533472697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0.011091508902239724</v>
      </c>
      <c r="M163">
        <v>0.0022116972008352468</v>
      </c>
      <c r="N163">
        <v>0.03190990563654767</v>
      </c>
      <c r="P163">
        <v>0.0025745192471867003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0.00015102633013067352</v>
      </c>
      <c r="W163">
        <v>9.599974647585108E-05</v>
      </c>
      <c r="X163">
        <v>0.002821545323793225</v>
      </c>
      <c r="Y163" s="4">
        <v>5.679963203305485</v>
      </c>
      <c r="Z163" s="4">
        <v>5.679963203305485</v>
      </c>
      <c r="AA163" s="4">
        <v>0.502235067635194</v>
      </c>
      <c r="AB163">
        <v>0.08140016780045152</v>
      </c>
      <c r="AC163">
        <v>0.018032432178236694</v>
      </c>
      <c r="AD163">
        <v>0.502235067635194</v>
      </c>
    </row>
    <row r="164" spans="1:30" ht="12.75">
      <c r="A164" s="18" t="s">
        <v>122</v>
      </c>
      <c r="B164">
        <v>24</v>
      </c>
      <c r="C164">
        <v>29</v>
      </c>
      <c r="D164">
        <v>12</v>
      </c>
      <c r="F164">
        <v>0.018606699533472697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0.11270816867545075</v>
      </c>
      <c r="M164">
        <v>0.0022116972008352468</v>
      </c>
      <c r="N164">
        <v>0.13352656540975869</v>
      </c>
      <c r="P164">
        <v>0.0025745192471867003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0.015594885543677975</v>
      </c>
      <c r="W164">
        <v>9.599974647585108E-05</v>
      </c>
      <c r="X164">
        <v>0.01826540453734053</v>
      </c>
      <c r="Y164" s="4">
        <v>23.767728642937048</v>
      </c>
      <c r="Z164" s="4">
        <v>23.767728642937048</v>
      </c>
      <c r="AA164" s="4">
        <v>3.251242007646614</v>
      </c>
      <c r="AB164">
        <v>0.002269883846385028</v>
      </c>
      <c r="AC164">
        <v>1.1518418089175213</v>
      </c>
      <c r="AD164">
        <v>23.542008324434356</v>
      </c>
    </row>
    <row r="165" spans="1:30" ht="12.75">
      <c r="A165" s="18" t="s">
        <v>123</v>
      </c>
      <c r="B165">
        <v>3</v>
      </c>
      <c r="C165">
        <v>5</v>
      </c>
      <c r="D165">
        <v>0</v>
      </c>
      <c r="F165">
        <v>0.00583696331761515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0.03535680494924419</v>
      </c>
      <c r="M165">
        <v>0.007050307332028597</v>
      </c>
      <c r="N165">
        <v>0.04824407559888794</v>
      </c>
      <c r="P165">
        <v>0.0002533561097189444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0.0015346785762724315</v>
      </c>
      <c r="W165">
        <v>0.000975517011613798</v>
      </c>
      <c r="X165">
        <v>0.0027635516976051737</v>
      </c>
      <c r="Y165" s="4">
        <v>8.587445456602053</v>
      </c>
      <c r="Z165" s="4">
        <v>8.587445456602053</v>
      </c>
      <c r="AA165" s="4">
        <v>0.4919122021737209</v>
      </c>
      <c r="AB165">
        <v>3.635487047722818</v>
      </c>
      <c r="AC165">
        <v>1.498672098604178</v>
      </c>
      <c r="AD165">
        <v>0.4919122021737209</v>
      </c>
    </row>
    <row r="166" spans="1:30" ht="12.75">
      <c r="A166" s="18" t="s">
        <v>124</v>
      </c>
      <c r="B166">
        <v>36</v>
      </c>
      <c r="C166">
        <v>30</v>
      </c>
      <c r="D166">
        <v>10</v>
      </c>
      <c r="F166">
        <v>0.018606699533472697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0.11270816867545075</v>
      </c>
      <c r="M166">
        <v>0.0022116972008352468</v>
      </c>
      <c r="N166">
        <v>0.13352656540975869</v>
      </c>
      <c r="P166">
        <v>0.0025745192471867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0.015594885543677975</v>
      </c>
      <c r="W166">
        <v>9.599974647585109E-05</v>
      </c>
      <c r="X166">
        <v>0.01826540453734053</v>
      </c>
      <c r="Y166" s="4">
        <v>23.767728642937048</v>
      </c>
      <c r="Z166" s="4">
        <v>23.767728642937048</v>
      </c>
      <c r="AA166" s="4">
        <v>3.251242007646614</v>
      </c>
      <c r="AB166">
        <v>6.295446434983057</v>
      </c>
      <c r="AC166">
        <v>1.6341993318578873</v>
      </c>
      <c r="AD166">
        <v>14.00871861652699</v>
      </c>
    </row>
    <row r="167" spans="1:30" ht="12.75">
      <c r="A167" s="18" t="s">
        <v>125</v>
      </c>
      <c r="B167">
        <v>8</v>
      </c>
      <c r="C167">
        <v>8</v>
      </c>
      <c r="D167">
        <v>1</v>
      </c>
      <c r="F167">
        <v>0.00583696331761515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0.03535680494924419</v>
      </c>
      <c r="M167">
        <v>0.007050307332028597</v>
      </c>
      <c r="N167">
        <v>0.04824407559888794</v>
      </c>
      <c r="P167">
        <v>0.00025335610971894437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0.0015346785762724317</v>
      </c>
      <c r="W167">
        <v>0.000975517011613798</v>
      </c>
      <c r="X167">
        <v>0.002763551697605174</v>
      </c>
      <c r="Y167" s="4">
        <v>8.587445456602053</v>
      </c>
      <c r="Z167" s="4">
        <v>8.587445456602053</v>
      </c>
      <c r="AA167" s="4">
        <v>0.491912202173721</v>
      </c>
      <c r="AB167">
        <v>0.040185660127493035</v>
      </c>
      <c r="AC167">
        <v>0.040185660127493035</v>
      </c>
      <c r="AD167">
        <v>0.5247952971265994</v>
      </c>
    </row>
    <row r="168" spans="1:30" ht="12.75">
      <c r="A168" s="18" t="s">
        <v>126</v>
      </c>
      <c r="B168">
        <v>63</v>
      </c>
      <c r="C168">
        <v>54</v>
      </c>
      <c r="D168">
        <v>29</v>
      </c>
      <c r="F168">
        <v>0.00583696331761515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0.3592839144942424</v>
      </c>
      <c r="M168">
        <v>0.007050307332028597</v>
      </c>
      <c r="N168">
        <v>0.37217118514388614</v>
      </c>
      <c r="P168">
        <v>0.00025335610971894437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0.15846996164573032</v>
      </c>
      <c r="W168">
        <v>0.0009755170116137979</v>
      </c>
      <c r="X168">
        <v>0.15969883476706306</v>
      </c>
      <c r="Y168" s="4">
        <v>66.24647095561173</v>
      </c>
      <c r="Z168" s="4">
        <v>66.24647095561173</v>
      </c>
      <c r="AA168" s="4">
        <v>28.426392588537226</v>
      </c>
      <c r="AB168">
        <v>0.15909637922739361</v>
      </c>
      <c r="AC168">
        <v>2.263910042349768</v>
      </c>
      <c r="AD168">
        <v>0.011574647098123232</v>
      </c>
    </row>
    <row r="169" spans="1:30" ht="12.75">
      <c r="A169" s="18" t="s">
        <v>127</v>
      </c>
      <c r="B169">
        <v>23</v>
      </c>
      <c r="C169">
        <v>29</v>
      </c>
      <c r="D169">
        <v>9</v>
      </c>
      <c r="F169">
        <v>0.001831068465951958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0.11270816867545075</v>
      </c>
      <c r="M169">
        <v>0.02247452022694807</v>
      </c>
      <c r="N169">
        <v>0.13701375736835078</v>
      </c>
      <c r="P169">
        <v>2.4932545523619812E-05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0.015594885543677975</v>
      </c>
      <c r="W169">
        <v>0.009912874511468632</v>
      </c>
      <c r="X169">
        <v>0.025532692600670225</v>
      </c>
      <c r="Y169" s="4">
        <v>24.388448811566438</v>
      </c>
      <c r="Z169" s="4">
        <v>24.388448811566438</v>
      </c>
      <c r="AA169" s="4">
        <v>4.5448192829193</v>
      </c>
      <c r="AB169">
        <v>0.07904521182281922</v>
      </c>
      <c r="AC169">
        <v>0.8719867560193998</v>
      </c>
      <c r="AD169">
        <v>4.367310114275482</v>
      </c>
    </row>
    <row r="170" spans="2:30" ht="12.75">
      <c r="B170">
        <v>178</v>
      </c>
      <c r="C170">
        <v>178</v>
      </c>
      <c r="D170">
        <v>66</v>
      </c>
      <c r="F170" s="32">
        <v>0.13447530753838893</v>
      </c>
      <c r="G170" s="32">
        <v>0</v>
      </c>
      <c r="H170" s="32">
        <v>0</v>
      </c>
      <c r="I170" s="32">
        <v>0</v>
      </c>
      <c r="J170" s="32">
        <v>0</v>
      </c>
      <c r="K170" s="32">
        <v>0</v>
      </c>
      <c r="L170" s="32">
        <v>0.814570344270567</v>
      </c>
      <c r="M170" s="32">
        <v>0.050954348191044004</v>
      </c>
      <c r="N170" s="32">
        <v>1</v>
      </c>
      <c r="P170" s="32">
        <v>0.034669953979816266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0.2100096803357122</v>
      </c>
      <c r="W170" s="32">
        <v>0.013136872033928753</v>
      </c>
      <c r="X170">
        <v>0.25781650634945724</v>
      </c>
      <c r="Y170" s="4">
        <v>178</v>
      </c>
      <c r="Z170" s="4">
        <v>178</v>
      </c>
      <c r="AA170" s="4">
        <v>45.89133813020339</v>
      </c>
      <c r="AB170" s="34">
        <v>10.348906468161802</v>
      </c>
      <c r="AC170" s="34">
        <v>7.4788656334764045</v>
      </c>
      <c r="AD170">
        <v>8.811211410888971</v>
      </c>
    </row>
    <row r="171" spans="4:30" ht="12.75">
      <c r="D171">
        <v>112</v>
      </c>
      <c r="Y171" s="4"/>
      <c r="Z171" s="4"/>
      <c r="AA171" s="4">
        <v>132.1086618697966</v>
      </c>
      <c r="AD171">
        <v>3.060800680823931</v>
      </c>
    </row>
    <row r="172" spans="4:30" ht="12.75">
      <c r="D172">
        <v>178</v>
      </c>
      <c r="AA172">
        <v>178</v>
      </c>
      <c r="AD172" s="34">
        <v>55.321515532350155</v>
      </c>
    </row>
    <row r="174" ht="12.75">
      <c r="AD174" s="34">
        <v>73.14928763398837</v>
      </c>
    </row>
    <row r="176" ht="12.75">
      <c r="A176" t="s">
        <v>2</v>
      </c>
    </row>
    <row r="178" spans="1:6" ht="12.75">
      <c r="A178" t="s">
        <v>134</v>
      </c>
      <c r="B178" s="3">
        <v>0.28985050064795875</v>
      </c>
      <c r="F178" t="s">
        <v>3</v>
      </c>
    </row>
    <row r="179" spans="1:2" ht="12.75">
      <c r="A179" t="s">
        <v>135</v>
      </c>
      <c r="B179" s="3">
        <v>0.31771088127207825</v>
      </c>
    </row>
    <row r="180" spans="1:2" ht="12.75">
      <c r="A180" t="s">
        <v>136</v>
      </c>
      <c r="B180" s="3">
        <v>0</v>
      </c>
    </row>
    <row r="181" spans="6:16" ht="12.75">
      <c r="F181" t="s">
        <v>137</v>
      </c>
      <c r="P181" t="s">
        <v>138</v>
      </c>
    </row>
    <row r="182" spans="25:28" ht="12.75">
      <c r="Y182" t="s">
        <v>139</v>
      </c>
      <c r="Z182" t="s">
        <v>140</v>
      </c>
      <c r="AA182" t="s">
        <v>141</v>
      </c>
      <c r="AB182" t="s">
        <v>142</v>
      </c>
    </row>
    <row r="183" spans="6:24" ht="12.75">
      <c r="F183" s="3">
        <v>0.07901158159835911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0.6825914766489022</v>
      </c>
      <c r="M183" s="3">
        <v>0.2383969417527385</v>
      </c>
      <c r="N183" s="32">
        <v>1</v>
      </c>
      <c r="P183" s="33">
        <v>0.07901158159835911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0.6825914766489022</v>
      </c>
      <c r="W183" s="33">
        <v>0.2383969417527385</v>
      </c>
      <c r="X183" s="32">
        <v>1</v>
      </c>
    </row>
    <row r="184" spans="2:24" ht="12.75">
      <c r="B184" t="s">
        <v>43</v>
      </c>
      <c r="C184" t="s">
        <v>44</v>
      </c>
      <c r="D184" t="s">
        <v>45</v>
      </c>
      <c r="F184" s="18" t="s">
        <v>120</v>
      </c>
      <c r="G184" s="18" t="s">
        <v>121</v>
      </c>
      <c r="H184" s="18" t="s">
        <v>122</v>
      </c>
      <c r="I184" s="18" t="s">
        <v>123</v>
      </c>
      <c r="J184" s="18" t="s">
        <v>124</v>
      </c>
      <c r="K184" s="18" t="s">
        <v>125</v>
      </c>
      <c r="L184" s="18" t="s">
        <v>126</v>
      </c>
      <c r="M184" s="18" t="s">
        <v>127</v>
      </c>
      <c r="N184">
        <v>0</v>
      </c>
      <c r="P184" s="18" t="s">
        <v>120</v>
      </c>
      <c r="Q184" s="18" t="s">
        <v>121</v>
      </c>
      <c r="R184" s="18" t="s">
        <v>122</v>
      </c>
      <c r="S184" s="18" t="s">
        <v>123</v>
      </c>
      <c r="T184" s="18" t="s">
        <v>124</v>
      </c>
      <c r="U184" s="18" t="s">
        <v>125</v>
      </c>
      <c r="V184" s="18" t="s">
        <v>126</v>
      </c>
      <c r="W184" s="18" t="s">
        <v>127</v>
      </c>
      <c r="X184">
        <v>0</v>
      </c>
    </row>
    <row r="185" spans="1:30" ht="12.75">
      <c r="A185" s="18" t="s">
        <v>120</v>
      </c>
      <c r="B185">
        <v>16</v>
      </c>
      <c r="C185">
        <v>17</v>
      </c>
      <c r="D185">
        <v>5</v>
      </c>
      <c r="F185">
        <v>0.038283266410465915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0.06285893304548153</v>
      </c>
      <c r="M185">
        <v>0</v>
      </c>
      <c r="N185">
        <v>0.10114219945594743</v>
      </c>
      <c r="P185">
        <v>0.01854928679323064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0.005788594787345539</v>
      </c>
      <c r="W185">
        <v>0</v>
      </c>
      <c r="X185">
        <v>0.024337881580576176</v>
      </c>
      <c r="Y185" s="4">
        <v>18.003311503158642</v>
      </c>
      <c r="Z185" s="4">
        <v>18.003311503158642</v>
      </c>
      <c r="AA185" s="4">
        <v>4.33214292134256</v>
      </c>
      <c r="AB185">
        <v>0.22291771033254743</v>
      </c>
      <c r="AC185">
        <v>0.0559138229760587</v>
      </c>
      <c r="AD185">
        <v>0.10295899410784484</v>
      </c>
    </row>
    <row r="186" spans="1:30" ht="12.75">
      <c r="A186" s="18" t="s">
        <v>121</v>
      </c>
      <c r="B186">
        <v>5</v>
      </c>
      <c r="C186">
        <v>6</v>
      </c>
      <c r="D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0.021953654436840893</v>
      </c>
      <c r="N186">
        <v>0.021953654436840893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0.0020216825752408687</v>
      </c>
      <c r="X186">
        <v>0.0020216825752408687</v>
      </c>
      <c r="Y186" s="4">
        <v>3.907750489757679</v>
      </c>
      <c r="Z186" s="4">
        <v>3.907750489757679</v>
      </c>
      <c r="AA186" s="4">
        <v>0.3598594983928746</v>
      </c>
      <c r="AB186">
        <v>0.3052930313108525</v>
      </c>
      <c r="AC186">
        <v>1.120211749594249</v>
      </c>
      <c r="AD186">
        <v>0.3598594983928746</v>
      </c>
    </row>
    <row r="187" spans="1:30" ht="12.75">
      <c r="A187" s="18" t="s">
        <v>122</v>
      </c>
      <c r="B187">
        <v>24</v>
      </c>
      <c r="C187">
        <v>29</v>
      </c>
      <c r="D187">
        <v>12</v>
      </c>
      <c r="F187">
        <v>0.01782676870462176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0.1349905481992322</v>
      </c>
      <c r="M187">
        <v>0</v>
      </c>
      <c r="N187">
        <v>0.15281731690385397</v>
      </c>
      <c r="P187">
        <v>0.004022115188929235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0.026695979552206064</v>
      </c>
      <c r="W187">
        <v>0</v>
      </c>
      <c r="X187">
        <v>0.0307180947411353</v>
      </c>
      <c r="Y187" s="4">
        <v>27.201482408886008</v>
      </c>
      <c r="Z187" s="4">
        <v>27.201482408886008</v>
      </c>
      <c r="AA187" s="4">
        <v>5.467820863922084</v>
      </c>
      <c r="AB187">
        <v>0.3767989354528089</v>
      </c>
      <c r="AC187">
        <v>0.11891504576566005</v>
      </c>
      <c r="AD187">
        <v>7.803723883376232</v>
      </c>
    </row>
    <row r="188" spans="1:30" ht="12.75">
      <c r="A188" s="18" t="s">
        <v>123</v>
      </c>
      <c r="B188">
        <v>3</v>
      </c>
      <c r="C188">
        <v>5</v>
      </c>
      <c r="D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0.04714581848313262</v>
      </c>
      <c r="N188">
        <v>0.04714581848313262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0.009323643936464033</v>
      </c>
      <c r="X188">
        <v>0.009323643936464033</v>
      </c>
      <c r="Y188" s="4">
        <v>8.391955689997607</v>
      </c>
      <c r="Z188" s="4">
        <v>8.391955689997607</v>
      </c>
      <c r="AA188" s="4">
        <v>1.6596086206905978</v>
      </c>
      <c r="AB188">
        <v>3.4644113049297878</v>
      </c>
      <c r="AC188">
        <v>1.3709990648092212</v>
      </c>
      <c r="AD188">
        <v>1.6596086206905978</v>
      </c>
    </row>
    <row r="189" spans="1:30" ht="12.75">
      <c r="A189" s="18" t="s">
        <v>124</v>
      </c>
      <c r="B189">
        <v>36</v>
      </c>
      <c r="C189">
        <v>30</v>
      </c>
      <c r="D189">
        <v>10</v>
      </c>
      <c r="F189">
        <v>0.0156254759675778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0.1540078065494504</v>
      </c>
      <c r="M189">
        <v>0</v>
      </c>
      <c r="N189">
        <v>0.1696332825170282</v>
      </c>
      <c r="P189">
        <v>0.0030901229196305816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0.03474758371524867</v>
      </c>
      <c r="W189">
        <v>0</v>
      </c>
      <c r="X189">
        <v>0.03783770663487925</v>
      </c>
      <c r="Y189" s="4">
        <v>30.19472428803102</v>
      </c>
      <c r="Z189" s="4">
        <v>30.19472428803102</v>
      </c>
      <c r="AA189" s="4">
        <v>6.735111781008507</v>
      </c>
      <c r="AB189">
        <v>1.1161296182239324</v>
      </c>
      <c r="AC189">
        <v>0.001255767331653275</v>
      </c>
      <c r="AD189">
        <v>1.5826753035587047</v>
      </c>
    </row>
    <row r="190" spans="1:30" ht="12.75">
      <c r="A190" s="18" t="s">
        <v>125</v>
      </c>
      <c r="B190">
        <v>8</v>
      </c>
      <c r="C190">
        <v>8</v>
      </c>
      <c r="D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0.05378764801998996</v>
      </c>
      <c r="N190">
        <v>0.05378764801998996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0.012135688730952844</v>
      </c>
      <c r="X190">
        <v>0.012135688730952844</v>
      </c>
      <c r="Y190" s="4">
        <v>9.574201347558214</v>
      </c>
      <c r="Z190" s="4">
        <v>9.574201347558214</v>
      </c>
      <c r="AA190" s="4">
        <v>2.160152594109606</v>
      </c>
      <c r="AB190">
        <v>0.25883202083337303</v>
      </c>
      <c r="AC190">
        <v>0.25883202083337303</v>
      </c>
      <c r="AD190">
        <v>0.6230828531694714</v>
      </c>
    </row>
    <row r="191" spans="1:30" ht="12.75">
      <c r="A191" s="18" t="s">
        <v>126</v>
      </c>
      <c r="B191">
        <v>63</v>
      </c>
      <c r="C191">
        <v>54</v>
      </c>
      <c r="D191">
        <v>29</v>
      </c>
      <c r="F191">
        <v>0.007276070515693632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0.330734188854738</v>
      </c>
      <c r="M191">
        <v>0</v>
      </c>
      <c r="N191">
        <v>0.3380102593704316</v>
      </c>
      <c r="P191">
        <v>0.0006700435692891593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0.1602497356316461</v>
      </c>
      <c r="W191">
        <v>0</v>
      </c>
      <c r="X191">
        <v>0.16091977920093525</v>
      </c>
      <c r="Y191" s="4">
        <v>60.16582616793683</v>
      </c>
      <c r="Z191" s="4">
        <v>60.16582616793683</v>
      </c>
      <c r="AA191" s="4">
        <v>28.643720697766476</v>
      </c>
      <c r="AB191">
        <v>0.13350670674630066</v>
      </c>
      <c r="AC191">
        <v>0.6318771760417468</v>
      </c>
      <c r="AD191">
        <v>0.004431510226599325</v>
      </c>
    </row>
    <row r="192" spans="1:30" ht="12.75">
      <c r="A192" s="18" t="s">
        <v>127</v>
      </c>
      <c r="B192">
        <v>23</v>
      </c>
      <c r="C192">
        <v>29</v>
      </c>
      <c r="D192">
        <v>9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0.11550982081277501</v>
      </c>
      <c r="N192">
        <v>0.11550982081277501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0.055967658838669325</v>
      </c>
      <c r="X192">
        <v>0.055967658838669325</v>
      </c>
      <c r="Y192" s="4">
        <v>20.56074810467395</v>
      </c>
      <c r="Z192" s="4">
        <v>20.56074810467395</v>
      </c>
      <c r="AA192" s="4">
        <v>9.96224327328314</v>
      </c>
      <c r="AB192">
        <v>0.28938391631280935</v>
      </c>
      <c r="AC192">
        <v>3.4639290452945173</v>
      </c>
      <c r="AD192">
        <v>0.0929421307610277</v>
      </c>
    </row>
    <row r="193" spans="2:30" ht="12.75">
      <c r="B193">
        <v>178</v>
      </c>
      <c r="C193">
        <v>178</v>
      </c>
      <c r="D193">
        <v>66</v>
      </c>
      <c r="F193" s="32">
        <v>0.07901158159835911</v>
      </c>
      <c r="G193" s="32">
        <v>0</v>
      </c>
      <c r="H193" s="32">
        <v>0</v>
      </c>
      <c r="I193" s="32">
        <v>0</v>
      </c>
      <c r="J193" s="32">
        <v>0</v>
      </c>
      <c r="K193" s="32">
        <v>0</v>
      </c>
      <c r="L193" s="32">
        <v>0.6825914766489021</v>
      </c>
      <c r="M193" s="32">
        <v>0.23839694175273848</v>
      </c>
      <c r="N193" s="32">
        <v>1</v>
      </c>
      <c r="P193" s="32">
        <v>0.026331568471079612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0.2274818936864464</v>
      </c>
      <c r="W193" s="32">
        <v>0.07944867408132707</v>
      </c>
      <c r="X193">
        <v>0.3332621362388531</v>
      </c>
      <c r="Y193" s="4">
        <v>178</v>
      </c>
      <c r="Z193" s="4">
        <v>178</v>
      </c>
      <c r="AA193" s="4">
        <v>59.32066025051584</v>
      </c>
      <c r="AB193" s="34">
        <v>6.167273244142412</v>
      </c>
      <c r="AC193" s="34">
        <v>7.0219336926464795</v>
      </c>
      <c r="AD193">
        <v>0.7520748976938626</v>
      </c>
    </row>
    <row r="194" spans="4:30" ht="12.75">
      <c r="D194">
        <v>112</v>
      </c>
      <c r="Y194" s="4"/>
      <c r="Z194" s="4"/>
      <c r="AA194" s="4">
        <v>118.67933974948416</v>
      </c>
      <c r="AD194">
        <v>0.37591698423004577</v>
      </c>
    </row>
    <row r="195" spans="4:30" ht="12.75">
      <c r="D195">
        <v>178</v>
      </c>
      <c r="AA195">
        <v>178</v>
      </c>
      <c r="AD195" s="34">
        <v>13.357274676207261</v>
      </c>
    </row>
    <row r="197" ht="12.75">
      <c r="AD197" s="34">
        <v>26.546481612996153</v>
      </c>
    </row>
    <row r="199" spans="1:6" ht="12.75">
      <c r="A199" t="s">
        <v>2</v>
      </c>
      <c r="F199" t="s">
        <v>4</v>
      </c>
    </row>
    <row r="200" spans="1:2" ht="12.75">
      <c r="A200" t="s">
        <v>134</v>
      </c>
      <c r="B200" s="3">
        <v>0.3232241849982173</v>
      </c>
    </row>
    <row r="201" spans="1:2" ht="12.75">
      <c r="A201" t="s">
        <v>135</v>
      </c>
      <c r="B201" s="3">
        <v>0.2886709738913395</v>
      </c>
    </row>
    <row r="202" spans="1:2" ht="12.75">
      <c r="A202" t="s">
        <v>136</v>
      </c>
      <c r="B202" s="3">
        <v>0</v>
      </c>
    </row>
    <row r="203" spans="6:16" ht="12.75">
      <c r="F203" t="s">
        <v>137</v>
      </c>
      <c r="P203" t="s">
        <v>138</v>
      </c>
    </row>
    <row r="204" spans="25:28" ht="12.75">
      <c r="Y204" t="s">
        <v>139</v>
      </c>
      <c r="Z204" t="s">
        <v>140</v>
      </c>
      <c r="AA204" t="s">
        <v>141</v>
      </c>
      <c r="AB204" t="s">
        <v>142</v>
      </c>
    </row>
    <row r="205" spans="6:24" ht="12.75">
      <c r="F205" s="3">
        <v>0.10162373908182375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0.7368912816565415</v>
      </c>
      <c r="M205" s="3">
        <v>0.16148597926163438</v>
      </c>
      <c r="N205" s="32">
        <v>1.0000009999999997</v>
      </c>
      <c r="P205" s="33">
        <v>0.10162373908182375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0.7368912816565415</v>
      </c>
      <c r="W205" s="33">
        <v>0.16148597926163438</v>
      </c>
      <c r="X205" s="32">
        <v>1.0000009999999997</v>
      </c>
    </row>
    <row r="206" spans="2:24" ht="12.75">
      <c r="B206" t="s">
        <v>43</v>
      </c>
      <c r="C206" t="s">
        <v>44</v>
      </c>
      <c r="D206" t="s">
        <v>45</v>
      </c>
      <c r="F206" s="18" t="s">
        <v>120</v>
      </c>
      <c r="G206" s="18" t="s">
        <v>121</v>
      </c>
      <c r="H206" s="18" t="s">
        <v>122</v>
      </c>
      <c r="I206" s="18" t="s">
        <v>123</v>
      </c>
      <c r="J206" s="18" t="s">
        <v>124</v>
      </c>
      <c r="K206" s="18" t="s">
        <v>125</v>
      </c>
      <c r="L206" s="18" t="s">
        <v>126</v>
      </c>
      <c r="M206" s="18" t="s">
        <v>127</v>
      </c>
      <c r="N206">
        <v>0</v>
      </c>
      <c r="P206" s="18" t="s">
        <v>120</v>
      </c>
      <c r="Q206" s="18" t="s">
        <v>121</v>
      </c>
      <c r="R206" s="18" t="s">
        <v>122</v>
      </c>
      <c r="S206" s="18" t="s">
        <v>123</v>
      </c>
      <c r="T206" s="18" t="s">
        <v>124</v>
      </c>
      <c r="U206" s="18" t="s">
        <v>125</v>
      </c>
      <c r="V206" s="18" t="s">
        <v>126</v>
      </c>
      <c r="W206" s="18" t="s">
        <v>127</v>
      </c>
      <c r="X206">
        <v>0</v>
      </c>
    </row>
    <row r="207" spans="1:30" ht="12.75">
      <c r="A207" s="18" t="s">
        <v>120</v>
      </c>
      <c r="B207">
        <v>16</v>
      </c>
      <c r="C207">
        <v>17</v>
      </c>
      <c r="D207">
        <v>5</v>
      </c>
      <c r="F207">
        <v>0.048922712826178334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0.06875596546510802</v>
      </c>
      <c r="M207">
        <v>0</v>
      </c>
      <c r="N207">
        <v>0.11767867829128636</v>
      </c>
      <c r="P207">
        <v>0.023551896947480052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0.006415305628819366</v>
      </c>
      <c r="W207">
        <v>0</v>
      </c>
      <c r="X207">
        <v>0.029967202576299416</v>
      </c>
      <c r="Y207" s="4">
        <v>20.94680473584897</v>
      </c>
      <c r="Z207" s="4">
        <v>20.94680473584897</v>
      </c>
      <c r="AA207" s="4">
        <v>5.334162058581296</v>
      </c>
      <c r="AB207">
        <v>1.168239137339054</v>
      </c>
      <c r="AC207">
        <v>0.7436584156561348</v>
      </c>
      <c r="AD207">
        <v>0.020933799942514042</v>
      </c>
    </row>
    <row r="208" spans="1:30" ht="12.75">
      <c r="A208" s="18" t="s">
        <v>121</v>
      </c>
      <c r="B208">
        <v>5</v>
      </c>
      <c r="C208">
        <v>6</v>
      </c>
      <c r="D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0.015067520392224091</v>
      </c>
      <c r="N208">
        <v>0.015067520392224091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0.0014058816239536304</v>
      </c>
      <c r="X208">
        <v>0.0014058816239536304</v>
      </c>
      <c r="Y208" s="4">
        <v>2.682018629815888</v>
      </c>
      <c r="Z208" s="4">
        <v>2.682018629815888</v>
      </c>
      <c r="AA208" s="4">
        <v>0.25024692906374624</v>
      </c>
      <c r="AB208">
        <v>2.0033558204215214</v>
      </c>
      <c r="AC208">
        <v>4.104744184288</v>
      </c>
      <c r="AD208">
        <v>0.25024692906374624</v>
      </c>
    </row>
    <row r="209" spans="1:30" ht="12.75">
      <c r="A209" s="18" t="s">
        <v>122</v>
      </c>
      <c r="B209">
        <v>24</v>
      </c>
      <c r="C209">
        <v>29</v>
      </c>
      <c r="D209">
        <v>12</v>
      </c>
      <c r="F209">
        <v>0.01985377601445144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0.1694251184806194</v>
      </c>
      <c r="M209">
        <v>0</v>
      </c>
      <c r="N209">
        <v>0.18927889449507082</v>
      </c>
      <c r="P209">
        <v>0.0038787435454882644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0.03895401056671886</v>
      </c>
      <c r="W209">
        <v>0</v>
      </c>
      <c r="X209">
        <v>0.04283275411220712</v>
      </c>
      <c r="Y209" s="4">
        <v>33.69164322012261</v>
      </c>
      <c r="Z209" s="4">
        <v>33.69164322012261</v>
      </c>
      <c r="AA209" s="4">
        <v>7.624230231972867</v>
      </c>
      <c r="AB209">
        <v>2.787870799072491</v>
      </c>
      <c r="AC209">
        <v>0.653322723415754</v>
      </c>
      <c r="AD209">
        <v>2.511382851803729</v>
      </c>
    </row>
    <row r="210" spans="1:30" ht="12.75">
      <c r="A210" s="18" t="s">
        <v>123</v>
      </c>
      <c r="B210">
        <v>3</v>
      </c>
      <c r="C210">
        <v>5</v>
      </c>
      <c r="D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0.0371286536432567</v>
      </c>
      <c r="N210">
        <v>0.0371286536432567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0.00853657343915572</v>
      </c>
      <c r="X210">
        <v>0.00853657343915572</v>
      </c>
      <c r="Y210" s="4">
        <v>6.608900348499693</v>
      </c>
      <c r="Z210" s="4">
        <v>6.608900348499693</v>
      </c>
      <c r="AA210" s="4">
        <v>1.5195100721697181</v>
      </c>
      <c r="AB210">
        <v>1.9707002736632069</v>
      </c>
      <c r="AC210">
        <v>0.39167791839834165</v>
      </c>
      <c r="AD210">
        <v>1.5195100721697181</v>
      </c>
    </row>
    <row r="211" spans="1:30" ht="12.75">
      <c r="A211" s="18" t="s">
        <v>124</v>
      </c>
      <c r="B211">
        <v>36</v>
      </c>
      <c r="C211">
        <v>30</v>
      </c>
      <c r="D211">
        <v>10</v>
      </c>
      <c r="F211">
        <v>0.023365202524415964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0.14396315846272317</v>
      </c>
      <c r="M211">
        <v>0</v>
      </c>
      <c r="N211">
        <v>0.16732836098713913</v>
      </c>
      <c r="P211">
        <v>0.005372098034765371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0.028125439275074857</v>
      </c>
      <c r="W211">
        <v>0</v>
      </c>
      <c r="X211">
        <v>0.03349753730984023</v>
      </c>
      <c r="Y211" s="4">
        <v>29.784448255710764</v>
      </c>
      <c r="Z211" s="4">
        <v>29.784448255710764</v>
      </c>
      <c r="AA211" s="4">
        <v>5.962561641151561</v>
      </c>
      <c r="AB211">
        <v>1.2970891102046718</v>
      </c>
      <c r="AC211">
        <v>0.0015599602204222013</v>
      </c>
      <c r="AD211">
        <v>2.7338767265729347</v>
      </c>
    </row>
    <row r="212" spans="1:30" ht="12.75">
      <c r="A212" s="18" t="s">
        <v>125</v>
      </c>
      <c r="B212">
        <v>8</v>
      </c>
      <c r="C212">
        <v>8</v>
      </c>
      <c r="D212">
        <v>1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0.03154879451102856</v>
      </c>
      <c r="N212">
        <v>0.03154879451102856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0.006163547074799045</v>
      </c>
      <c r="X212">
        <v>0.006163547074799045</v>
      </c>
      <c r="Y212" s="4">
        <v>5.615685422963083</v>
      </c>
      <c r="Z212" s="4">
        <v>5.615685422963083</v>
      </c>
      <c r="AA212" s="4">
        <v>1.09711137931423</v>
      </c>
      <c r="AB212">
        <v>1.0123351958114308</v>
      </c>
      <c r="AC212">
        <v>1.0123351958114308</v>
      </c>
      <c r="AD212">
        <v>0.008595863802093675</v>
      </c>
    </row>
    <row r="213" spans="1:30" ht="12.75">
      <c r="A213" s="18" t="s">
        <v>126</v>
      </c>
      <c r="B213">
        <v>63</v>
      </c>
      <c r="C213">
        <v>54</v>
      </c>
      <c r="D213">
        <v>29</v>
      </c>
      <c r="F213">
        <v>0.009482047716777998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0.35474703924809087</v>
      </c>
      <c r="M213">
        <v>0</v>
      </c>
      <c r="N213">
        <v>0.3642290869648689</v>
      </c>
      <c r="P213">
        <v>0.0008847266368625071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0.17077887198283068</v>
      </c>
      <c r="W213">
        <v>0</v>
      </c>
      <c r="X213">
        <v>0.1716635986196932</v>
      </c>
      <c r="Y213" s="4">
        <v>64.83277747974667</v>
      </c>
      <c r="Z213" s="4">
        <v>64.83277747974667</v>
      </c>
      <c r="AA213" s="4">
        <v>30.556120554305387</v>
      </c>
      <c r="AB213">
        <v>0.051811343287211445</v>
      </c>
      <c r="AC213">
        <v>1.8100268488784959</v>
      </c>
      <c r="AD213">
        <v>0.07924799142051141</v>
      </c>
    </row>
    <row r="214" spans="1:30" ht="12.75">
      <c r="A214" s="18" t="s">
        <v>127</v>
      </c>
      <c r="B214">
        <v>23</v>
      </c>
      <c r="C214">
        <v>29</v>
      </c>
      <c r="D214">
        <v>9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0.07774101071512501</v>
      </c>
      <c r="N214">
        <v>0.07774101071512501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0.03742532184306497</v>
      </c>
      <c r="X214">
        <v>0.03742532184306497</v>
      </c>
      <c r="Y214" s="4">
        <v>13.837899907292252</v>
      </c>
      <c r="Z214" s="4">
        <v>13.837899907292252</v>
      </c>
      <c r="AA214" s="4">
        <v>6.661707288065565</v>
      </c>
      <c r="AB214">
        <v>6.0662440595164835</v>
      </c>
      <c r="AC214">
        <v>16.613017926234743</v>
      </c>
      <c r="AD214">
        <v>0.8207524843490065</v>
      </c>
    </row>
    <row r="215" spans="2:30" ht="12.75">
      <c r="B215">
        <v>178</v>
      </c>
      <c r="C215">
        <v>178</v>
      </c>
      <c r="D215">
        <v>66</v>
      </c>
      <c r="F215" s="32">
        <v>0.10162373908182373</v>
      </c>
      <c r="G215" s="32">
        <v>0</v>
      </c>
      <c r="H215" s="32">
        <v>0</v>
      </c>
      <c r="I215" s="32">
        <v>0</v>
      </c>
      <c r="J215" s="32">
        <v>0</v>
      </c>
      <c r="K215" s="32">
        <v>0</v>
      </c>
      <c r="L215" s="32">
        <v>0.7368912816565414</v>
      </c>
      <c r="M215" s="32">
        <v>0.16148597926163438</v>
      </c>
      <c r="N215" s="32">
        <v>1.0000009999999995</v>
      </c>
      <c r="P215" s="32">
        <v>0.0336874651645962</v>
      </c>
      <c r="Q215" s="32">
        <v>0</v>
      </c>
      <c r="R215" s="32">
        <v>0</v>
      </c>
      <c r="S215" s="32">
        <v>0</v>
      </c>
      <c r="T215" s="32">
        <v>0</v>
      </c>
      <c r="U215" s="32">
        <v>0</v>
      </c>
      <c r="V215" s="32">
        <v>0.24427362745344378</v>
      </c>
      <c r="W215" s="32">
        <v>0.053531323980973364</v>
      </c>
      <c r="X215">
        <v>0.3314924165990133</v>
      </c>
      <c r="Y215" s="4">
        <v>178.00017799999992</v>
      </c>
      <c r="Z215" s="4">
        <v>178.00017799999992</v>
      </c>
      <c r="AA215" s="4">
        <v>59.00565015462437</v>
      </c>
      <c r="AB215" s="34">
        <v>16.35764573931607</v>
      </c>
      <c r="AC215" s="34">
        <v>25.330343172903323</v>
      </c>
      <c r="AD215">
        <v>0.8290889030340105</v>
      </c>
    </row>
    <row r="216" spans="4:30" ht="12.75">
      <c r="D216">
        <v>112</v>
      </c>
      <c r="Y216" s="4"/>
      <c r="Z216" s="4"/>
      <c r="AA216" s="4">
        <v>118.99434984537564</v>
      </c>
      <c r="AD216">
        <v>0.41111977016619144</v>
      </c>
    </row>
    <row r="217" spans="4:30" ht="12.75">
      <c r="D217">
        <v>178</v>
      </c>
      <c r="AA217">
        <v>178</v>
      </c>
      <c r="AD217" s="34">
        <v>9.184755392324456</v>
      </c>
    </row>
    <row r="219" ht="12.75">
      <c r="A219" t="s">
        <v>5</v>
      </c>
    </row>
    <row r="220" spans="1:4" ht="12.75">
      <c r="A220" t="s">
        <v>134</v>
      </c>
      <c r="B220">
        <v>0</v>
      </c>
      <c r="D220" t="s">
        <v>6</v>
      </c>
    </row>
    <row r="221" spans="1:9" ht="12.75">
      <c r="A221" t="s">
        <v>135</v>
      </c>
      <c r="B221">
        <v>0.34171156857197277</v>
      </c>
      <c r="I221" t="s">
        <v>7</v>
      </c>
    </row>
    <row r="222" spans="1:2" ht="12.75">
      <c r="A222" t="s">
        <v>136</v>
      </c>
      <c r="B222">
        <v>0.1880175911020089</v>
      </c>
    </row>
    <row r="223" spans="6:16" ht="12.75">
      <c r="F223" t="s">
        <v>137</v>
      </c>
      <c r="P223" t="s">
        <v>138</v>
      </c>
    </row>
    <row r="224" spans="25:28" ht="12.75">
      <c r="Y224" t="s">
        <v>139</v>
      </c>
      <c r="Z224" t="s">
        <v>140</v>
      </c>
      <c r="AA224" t="s">
        <v>141</v>
      </c>
      <c r="AB224" t="s">
        <v>142</v>
      </c>
    </row>
    <row r="225" spans="6:24" ht="12.75">
      <c r="F225">
        <v>0.06081231112059846</v>
      </c>
      <c r="G225">
        <v>0</v>
      </c>
      <c r="H225">
        <v>0.22985723889019416</v>
      </c>
      <c r="I225">
        <v>0</v>
      </c>
      <c r="J225">
        <v>0</v>
      </c>
      <c r="K225">
        <v>0</v>
      </c>
      <c r="L225">
        <v>0.6001525440804092</v>
      </c>
      <c r="M225">
        <v>0.10917890590879785</v>
      </c>
      <c r="N225">
        <v>1.0000009999999997</v>
      </c>
      <c r="P225">
        <v>0.06081231112059846</v>
      </c>
      <c r="Q225">
        <v>0</v>
      </c>
      <c r="R225">
        <v>0.22985723889019416</v>
      </c>
      <c r="S225">
        <v>0</v>
      </c>
      <c r="T225">
        <v>0</v>
      </c>
      <c r="U225">
        <v>0</v>
      </c>
      <c r="V225">
        <v>0.6001525440804092</v>
      </c>
      <c r="W225">
        <v>0.10917890590879785</v>
      </c>
      <c r="X225">
        <v>1.0000009999999997</v>
      </c>
    </row>
    <row r="226" spans="2:24" ht="12.75">
      <c r="B226" t="s">
        <v>43</v>
      </c>
      <c r="C226" t="s">
        <v>44</v>
      </c>
      <c r="D226" t="s">
        <v>45</v>
      </c>
      <c r="F226" t="s">
        <v>120</v>
      </c>
      <c r="G226" t="s">
        <v>121</v>
      </c>
      <c r="H226" t="s">
        <v>122</v>
      </c>
      <c r="I226" t="s">
        <v>123</v>
      </c>
      <c r="J226" t="s">
        <v>124</v>
      </c>
      <c r="K226" t="s">
        <v>125</v>
      </c>
      <c r="L226" t="s">
        <v>126</v>
      </c>
      <c r="M226" t="s">
        <v>127</v>
      </c>
      <c r="N226">
        <v>0</v>
      </c>
      <c r="P226" t="s">
        <v>120</v>
      </c>
      <c r="Q226" t="s">
        <v>121</v>
      </c>
      <c r="R226" t="s">
        <v>122</v>
      </c>
      <c r="S226" t="s">
        <v>123</v>
      </c>
      <c r="T226" t="s">
        <v>124</v>
      </c>
      <c r="U226" t="s">
        <v>125</v>
      </c>
      <c r="V226" t="s">
        <v>126</v>
      </c>
      <c r="W226" t="s">
        <v>127</v>
      </c>
      <c r="X226">
        <v>0</v>
      </c>
    </row>
    <row r="227" spans="1:30" ht="12.75">
      <c r="A227" t="s">
        <v>120</v>
      </c>
      <c r="B227">
        <v>16</v>
      </c>
      <c r="C227">
        <v>17</v>
      </c>
      <c r="D227">
        <v>5</v>
      </c>
      <c r="F227">
        <v>0.032505313002347574</v>
      </c>
      <c r="G227">
        <v>0</v>
      </c>
      <c r="H227">
        <v>0.06377705895986323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0.0962823719622108</v>
      </c>
      <c r="P227">
        <v>0.01737469525348617</v>
      </c>
      <c r="Q227">
        <v>0</v>
      </c>
      <c r="R227">
        <v>0.017695824021939876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0.035070519275426044</v>
      </c>
      <c r="Y227" s="4">
        <v>17.138262209273524</v>
      </c>
      <c r="Z227" s="4">
        <v>17.138262209273524</v>
      </c>
      <c r="AA227" s="4">
        <v>6.242552431025836</v>
      </c>
      <c r="AB227" s="4">
        <v>0.07559931346826819</v>
      </c>
      <c r="AC227" s="4">
        <v>0.0011154245558719375</v>
      </c>
      <c r="AD227">
        <v>0.24732456169286848</v>
      </c>
    </row>
    <row r="228" spans="1:30" ht="12.75">
      <c r="A228" t="s">
        <v>121</v>
      </c>
      <c r="B228">
        <v>5</v>
      </c>
      <c r="C228">
        <v>6</v>
      </c>
      <c r="D228">
        <v>0</v>
      </c>
      <c r="F228">
        <v>0.007526727896744366</v>
      </c>
      <c r="G228">
        <v>0</v>
      </c>
      <c r="H228">
        <v>0.014767818688927688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0.022294546585672054</v>
      </c>
      <c r="P228">
        <v>0.0009315816450271483</v>
      </c>
      <c r="Q228">
        <v>0</v>
      </c>
      <c r="R228">
        <v>0.0009487996544377949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0.0018803812994649433</v>
      </c>
      <c r="Y228" s="4">
        <v>3.968429292249626</v>
      </c>
      <c r="Z228" s="4">
        <v>3.968429292249626</v>
      </c>
      <c r="AA228" s="4">
        <v>0.33470787130475993</v>
      </c>
      <c r="AB228" s="4">
        <v>0.2681509601712895</v>
      </c>
      <c r="AC228" s="4">
        <v>1.0400284940568214</v>
      </c>
      <c r="AD228">
        <v>0.33470787130475993</v>
      </c>
    </row>
    <row r="229" spans="1:30" ht="12.75">
      <c r="A229" t="s">
        <v>122</v>
      </c>
      <c r="B229">
        <v>24</v>
      </c>
      <c r="C229">
        <v>29</v>
      </c>
      <c r="D229">
        <v>12</v>
      </c>
      <c r="F229">
        <v>0.01687321387201006</v>
      </c>
      <c r="G229">
        <v>0</v>
      </c>
      <c r="H229">
        <v>0.12286297557683765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0.1397361894488477</v>
      </c>
      <c r="P229">
        <v>0.004681705745502521</v>
      </c>
      <c r="Q229">
        <v>0</v>
      </c>
      <c r="R229">
        <v>0.06567254892853662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0.07035425467403914</v>
      </c>
      <c r="Y229" s="4">
        <v>24.87304172189489</v>
      </c>
      <c r="Z229" s="4">
        <v>24.87304172189489</v>
      </c>
      <c r="AA229" s="4">
        <v>12.523057331978967</v>
      </c>
      <c r="AB229" s="4">
        <v>0.03064369274539724</v>
      </c>
      <c r="AC229" s="4">
        <v>0.6847487661401622</v>
      </c>
      <c r="AD229">
        <v>0.021846819453450572</v>
      </c>
    </row>
    <row r="230" spans="1:30" ht="12.75">
      <c r="A230" t="s">
        <v>123</v>
      </c>
      <c r="B230">
        <v>3</v>
      </c>
      <c r="C230">
        <v>5</v>
      </c>
      <c r="D230">
        <v>0</v>
      </c>
      <c r="F230">
        <v>0.0039070563494964655</v>
      </c>
      <c r="G230">
        <v>0</v>
      </c>
      <c r="H230">
        <v>0.028449385664565622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0.032356442014062084</v>
      </c>
      <c r="P230">
        <v>0.0002510197201331167</v>
      </c>
      <c r="Q230">
        <v>0</v>
      </c>
      <c r="R230">
        <v>0.0035211749196980367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0.0037721946398311533</v>
      </c>
      <c r="Y230" s="4">
        <v>5.759446678503051</v>
      </c>
      <c r="Z230" s="4">
        <v>5.759446678503051</v>
      </c>
      <c r="AA230" s="4">
        <v>0.6714506458899453</v>
      </c>
      <c r="AB230" s="4">
        <v>1.3220967909855936</v>
      </c>
      <c r="AC230" s="4">
        <v>0.10014143539900307</v>
      </c>
      <c r="AD230">
        <v>0.6714506458899453</v>
      </c>
    </row>
    <row r="231" spans="1:30" ht="12.75">
      <c r="A231" t="s">
        <v>124</v>
      </c>
      <c r="B231">
        <v>36</v>
      </c>
      <c r="C231">
        <v>30</v>
      </c>
      <c r="D231">
        <v>10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0.1665205950159921</v>
      </c>
      <c r="M231">
        <v>0.007014502979768481</v>
      </c>
      <c r="N231">
        <v>0.17353509799576058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0.046203434173503845</v>
      </c>
      <c r="W231">
        <v>0.000450666286162298</v>
      </c>
      <c r="X231">
        <v>0.04665410045966614</v>
      </c>
      <c r="Y231" s="4">
        <v>30.889247443245385</v>
      </c>
      <c r="Z231" s="4">
        <v>30.889247443245385</v>
      </c>
      <c r="AA231" s="4">
        <v>8.304429881820573</v>
      </c>
      <c r="AB231" s="4">
        <v>0.845594951588421</v>
      </c>
      <c r="AC231" s="4">
        <v>0.025599879594715432</v>
      </c>
      <c r="AD231">
        <v>0.3461957132008106</v>
      </c>
    </row>
    <row r="232" spans="1:30" ht="12.75">
      <c r="A232" t="s">
        <v>125</v>
      </c>
      <c r="B232">
        <v>8</v>
      </c>
      <c r="C232">
        <v>8</v>
      </c>
      <c r="D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0.038558472204184575</v>
      </c>
      <c r="M232">
        <v>0.03029319221329866</v>
      </c>
      <c r="N232">
        <v>0.06885166441748324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0.0024772964696816763</v>
      </c>
      <c r="W232">
        <v>0.00840526369845139</v>
      </c>
      <c r="X232">
        <v>0.010882560168133066</v>
      </c>
      <c r="Y232" s="4">
        <v>12.255596266312017</v>
      </c>
      <c r="Z232" s="4">
        <v>12.255596266312017</v>
      </c>
      <c r="AA232" s="4">
        <v>1.9370957099276858</v>
      </c>
      <c r="AB232" s="4">
        <v>1.4777004062731343</v>
      </c>
      <c r="AC232" s="4">
        <v>1.4777004062731343</v>
      </c>
      <c r="AD232">
        <v>0.45333246316345194</v>
      </c>
    </row>
    <row r="233" spans="1:30" ht="12.75">
      <c r="A233" t="s">
        <v>126</v>
      </c>
      <c r="B233">
        <v>63</v>
      </c>
      <c r="C233">
        <v>54</v>
      </c>
      <c r="D233">
        <v>29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0.3207927134326764</v>
      </c>
      <c r="M233">
        <v>0.013513051908356579</v>
      </c>
      <c r="N233">
        <v>0.33430576534103296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0.1714696805112793</v>
      </c>
      <c r="W233">
        <v>0.0016725078013739732</v>
      </c>
      <c r="X233">
        <v>0.1731421883126533</v>
      </c>
      <c r="Y233" s="4">
        <v>59.506426230703866</v>
      </c>
      <c r="Z233" s="4">
        <v>59.506426230703866</v>
      </c>
      <c r="AA233" s="4">
        <v>30.819309519652286</v>
      </c>
      <c r="AB233" s="4">
        <v>0.20510486773639391</v>
      </c>
      <c r="AC233" s="4">
        <v>0.5095370660747028</v>
      </c>
      <c r="AD233">
        <v>0.10739653742686366</v>
      </c>
    </row>
    <row r="234" spans="1:30" ht="12.75">
      <c r="A234" t="s">
        <v>127</v>
      </c>
      <c r="B234">
        <v>23</v>
      </c>
      <c r="C234">
        <v>29</v>
      </c>
      <c r="D234">
        <v>9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0.07428076342755618</v>
      </c>
      <c r="M234">
        <v>0.05835815880737414</v>
      </c>
      <c r="N234">
        <v>0.13263892223493032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0.009193715614144442</v>
      </c>
      <c r="W234">
        <v>0.03119352287915045</v>
      </c>
      <c r="X234">
        <v>0.0403872384932949</v>
      </c>
      <c r="Y234" s="4">
        <v>23.609728157817596</v>
      </c>
      <c r="Z234" s="4">
        <v>23.609728157817596</v>
      </c>
      <c r="AA234" s="4">
        <v>7.1889284518064915</v>
      </c>
      <c r="AB234" s="4">
        <v>0.015746408596938467</v>
      </c>
      <c r="AC234" s="4">
        <v>1.2306380801340933</v>
      </c>
      <c r="AD234">
        <v>0.45625438821161335</v>
      </c>
    </row>
    <row r="235" spans="2:30" ht="12.75">
      <c r="B235">
        <v>178</v>
      </c>
      <c r="C235">
        <v>178</v>
      </c>
      <c r="D235">
        <v>66</v>
      </c>
      <c r="F235">
        <v>0.06081231112059846</v>
      </c>
      <c r="G235">
        <v>0</v>
      </c>
      <c r="H235">
        <v>0.2298572388901942</v>
      </c>
      <c r="I235">
        <v>0</v>
      </c>
      <c r="J235">
        <v>0</v>
      </c>
      <c r="K235">
        <v>0</v>
      </c>
      <c r="L235">
        <v>0.6001525440804092</v>
      </c>
      <c r="M235">
        <v>0.10917890590879786</v>
      </c>
      <c r="N235">
        <v>1.0000009999999997</v>
      </c>
      <c r="P235">
        <v>0.023239002364148956</v>
      </c>
      <c r="Q235">
        <v>0</v>
      </c>
      <c r="R235">
        <v>0.08783834752461234</v>
      </c>
      <c r="S235">
        <v>0</v>
      </c>
      <c r="T235">
        <v>0</v>
      </c>
      <c r="U235">
        <v>0</v>
      </c>
      <c r="V235">
        <v>0.22934412676860927</v>
      </c>
      <c r="W235">
        <v>0.041721960665138114</v>
      </c>
      <c r="X235">
        <v>0.3821434373225087</v>
      </c>
      <c r="Y235" s="4">
        <v>178.00017799999995</v>
      </c>
      <c r="Z235" s="4">
        <v>178.00017799999995</v>
      </c>
      <c r="AA235" s="4">
        <v>68.02153184340654</v>
      </c>
      <c r="AB235" s="4">
        <v>4.2406373915654365</v>
      </c>
      <c r="AC235" s="4">
        <v>5.069509552228505</v>
      </c>
      <c r="AD235">
        <v>0.06007790302803576</v>
      </c>
    </row>
    <row r="236" spans="4:30" ht="12.75">
      <c r="D236">
        <v>112</v>
      </c>
      <c r="Y236" s="4"/>
      <c r="Z236" s="4"/>
      <c r="AA236" s="4">
        <v>109.97846815659346</v>
      </c>
      <c r="AB236" s="4"/>
      <c r="AC236" s="4"/>
      <c r="AD236">
        <v>0.03715810069374588</v>
      </c>
    </row>
    <row r="237" spans="4:30" ht="12.75">
      <c r="D237">
        <v>178</v>
      </c>
      <c r="AA237">
        <v>178</v>
      </c>
      <c r="AD237">
        <v>2.7357450040655458</v>
      </c>
    </row>
    <row r="239" ht="12.75">
      <c r="AD239">
        <v>12.045891947859488</v>
      </c>
    </row>
    <row r="243" ht="12.75">
      <c r="F243" t="s">
        <v>8</v>
      </c>
    </row>
    <row r="244" spans="1:2" ht="12.75">
      <c r="A244" t="s">
        <v>134</v>
      </c>
      <c r="B244">
        <v>0</v>
      </c>
    </row>
    <row r="245" spans="1:2" ht="12.75">
      <c r="A245" t="s">
        <v>135</v>
      </c>
      <c r="B245">
        <v>0.3602442066793037</v>
      </c>
    </row>
    <row r="246" spans="1:2" ht="12.75">
      <c r="A246" t="s">
        <v>136</v>
      </c>
      <c r="B246">
        <v>0.18637897978462825</v>
      </c>
    </row>
    <row r="247" spans="6:16" ht="12.75">
      <c r="F247" t="s">
        <v>137</v>
      </c>
      <c r="P247" t="s">
        <v>138</v>
      </c>
    </row>
    <row r="248" spans="25:28" ht="12.75">
      <c r="Y248" t="s">
        <v>139</v>
      </c>
      <c r="Z248" t="s">
        <v>140</v>
      </c>
      <c r="AA248" t="s">
        <v>141</v>
      </c>
      <c r="AB248" t="s">
        <v>142</v>
      </c>
    </row>
    <row r="249" spans="6:24" ht="12.75">
      <c r="F249">
        <v>0</v>
      </c>
      <c r="G249">
        <v>0</v>
      </c>
      <c r="H249">
        <v>0.29171949157539356</v>
      </c>
      <c r="I249">
        <v>0</v>
      </c>
      <c r="J249">
        <v>0</v>
      </c>
      <c r="K249">
        <v>0</v>
      </c>
      <c r="L249">
        <v>0.5959855926542854</v>
      </c>
      <c r="M249">
        <v>0.11229591577032068</v>
      </c>
      <c r="N249">
        <v>1.0000009999999997</v>
      </c>
      <c r="P249">
        <v>0</v>
      </c>
      <c r="Q249">
        <v>0</v>
      </c>
      <c r="R249">
        <v>0.29171949157539356</v>
      </c>
      <c r="S249">
        <v>0</v>
      </c>
      <c r="T249">
        <v>0</v>
      </c>
      <c r="U249">
        <v>0</v>
      </c>
      <c r="V249">
        <v>0.5959855926542854</v>
      </c>
      <c r="W249">
        <v>0.11229591577032068</v>
      </c>
      <c r="X249">
        <v>1.0000009999999997</v>
      </c>
    </row>
    <row r="250" spans="2:24" ht="12.75">
      <c r="B250" t="s">
        <v>43</v>
      </c>
      <c r="C250" t="s">
        <v>44</v>
      </c>
      <c r="D250" t="s">
        <v>45</v>
      </c>
      <c r="F250" t="s">
        <v>120</v>
      </c>
      <c r="G250" t="s">
        <v>121</v>
      </c>
      <c r="H250" t="s">
        <v>122</v>
      </c>
      <c r="I250" t="s">
        <v>123</v>
      </c>
      <c r="J250" t="s">
        <v>124</v>
      </c>
      <c r="K250" t="s">
        <v>125</v>
      </c>
      <c r="L250" t="s">
        <v>126</v>
      </c>
      <c r="M250" t="s">
        <v>127</v>
      </c>
      <c r="N250">
        <v>0</v>
      </c>
      <c r="P250" t="s">
        <v>120</v>
      </c>
      <c r="Q250" t="s">
        <v>121</v>
      </c>
      <c r="R250" t="s">
        <v>122</v>
      </c>
      <c r="S250" t="s">
        <v>123</v>
      </c>
      <c r="T250" t="s">
        <v>124</v>
      </c>
      <c r="U250" t="s">
        <v>125</v>
      </c>
      <c r="V250" t="s">
        <v>126</v>
      </c>
      <c r="W250" t="s">
        <v>127</v>
      </c>
      <c r="X250">
        <v>0</v>
      </c>
    </row>
    <row r="251" spans="1:30" ht="12.75">
      <c r="A251" t="s">
        <v>120</v>
      </c>
      <c r="B251">
        <v>16</v>
      </c>
      <c r="C251">
        <v>17</v>
      </c>
      <c r="D251">
        <v>5</v>
      </c>
      <c r="F251">
        <v>0</v>
      </c>
      <c r="G251">
        <v>0</v>
      </c>
      <c r="H251">
        <v>0.08550364196489606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0.08550364196489606</v>
      </c>
      <c r="P251">
        <v>0</v>
      </c>
      <c r="Q251">
        <v>0</v>
      </c>
      <c r="R251">
        <v>0.025061310609653498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0.025061310609653498</v>
      </c>
      <c r="Y251">
        <v>15.219648269751499</v>
      </c>
      <c r="Z251">
        <v>15.219648269751499</v>
      </c>
      <c r="AA251">
        <v>4.460913288518323</v>
      </c>
      <c r="AB251">
        <v>0.04001070275139626</v>
      </c>
      <c r="AC251">
        <v>0.20826054763028928</v>
      </c>
      <c r="AD251">
        <v>0.06514685753792265</v>
      </c>
    </row>
    <row r="252" spans="1:30" ht="12.75">
      <c r="A252" t="s">
        <v>121</v>
      </c>
      <c r="B252">
        <v>5</v>
      </c>
      <c r="C252">
        <v>6</v>
      </c>
      <c r="D252">
        <v>0</v>
      </c>
      <c r="F252">
        <v>0</v>
      </c>
      <c r="G252">
        <v>0</v>
      </c>
      <c r="H252">
        <v>0.0195866148505714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0.0195866148505714</v>
      </c>
      <c r="P252">
        <v>0</v>
      </c>
      <c r="Q252">
        <v>0</v>
      </c>
      <c r="R252">
        <v>0.001315083470195461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0.001315083470195461</v>
      </c>
      <c r="Y252">
        <v>3.4864174434017094</v>
      </c>
      <c r="Z252">
        <v>3.4864174434017094</v>
      </c>
      <c r="AA252">
        <v>0.23408485769479206</v>
      </c>
      <c r="AB252">
        <v>0.6571020805252015</v>
      </c>
      <c r="AC252">
        <v>1.812203320859538</v>
      </c>
      <c r="AD252">
        <v>0.23408485769479206</v>
      </c>
    </row>
    <row r="253" spans="1:30" ht="12.75">
      <c r="A253" t="s">
        <v>122</v>
      </c>
      <c r="B253">
        <v>24</v>
      </c>
      <c r="C253">
        <v>29</v>
      </c>
      <c r="D253">
        <v>12</v>
      </c>
      <c r="F253">
        <v>0</v>
      </c>
      <c r="G253">
        <v>0</v>
      </c>
      <c r="H253">
        <v>0.15184546838738516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0.15184546838738516</v>
      </c>
      <c r="P253">
        <v>0</v>
      </c>
      <c r="Q253">
        <v>0</v>
      </c>
      <c r="R253">
        <v>0.0790384151064702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0.0790384151064702</v>
      </c>
      <c r="Y253">
        <v>27.02849337295456</v>
      </c>
      <c r="Z253">
        <v>27.02849337295456</v>
      </c>
      <c r="AA253">
        <v>14.068837888951695</v>
      </c>
      <c r="AB253">
        <v>0.3393371574017223</v>
      </c>
      <c r="AC253">
        <v>0.14380521795467002</v>
      </c>
      <c r="AD253">
        <v>0.3042248581258637</v>
      </c>
    </row>
    <row r="254" spans="1:30" ht="12.75">
      <c r="A254" t="s">
        <v>123</v>
      </c>
      <c r="B254">
        <v>3</v>
      </c>
      <c r="C254">
        <v>5</v>
      </c>
      <c r="D254">
        <v>0</v>
      </c>
      <c r="F254">
        <v>0</v>
      </c>
      <c r="G254">
        <v>0</v>
      </c>
      <c r="H254">
        <v>0.03478376637254091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0.03478376637254091</v>
      </c>
      <c r="P254">
        <v>0</v>
      </c>
      <c r="Q254">
        <v>0</v>
      </c>
      <c r="R254">
        <v>0.004147513066492548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0.004147513066492548</v>
      </c>
      <c r="Y254">
        <v>6.191510414312281</v>
      </c>
      <c r="Z254">
        <v>6.191510414312281</v>
      </c>
      <c r="AA254">
        <v>0.7382573258356735</v>
      </c>
      <c r="AB254">
        <v>1.6451137191206882</v>
      </c>
      <c r="AC254">
        <v>0.2292973721134113</v>
      </c>
      <c r="AD254">
        <v>0.7382573258356735</v>
      </c>
    </row>
    <row r="255" spans="1:30" ht="12.75">
      <c r="A255" t="s">
        <v>124</v>
      </c>
      <c r="B255">
        <v>36</v>
      </c>
      <c r="C255">
        <v>30</v>
      </c>
      <c r="D255">
        <v>10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0.17468472351762038</v>
      </c>
      <c r="M255">
        <v>0.007539766505170356</v>
      </c>
      <c r="N255">
        <v>0.18222449002279073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0.05120048706970712</v>
      </c>
      <c r="W255">
        <v>0.0005062346084675103</v>
      </c>
      <c r="X255">
        <v>0.051706721678174625</v>
      </c>
      <c r="Y255">
        <v>32.43595922405675</v>
      </c>
      <c r="Z255">
        <v>32.43595922405675</v>
      </c>
      <c r="AA255">
        <v>9.203796458715082</v>
      </c>
      <c r="AB255">
        <v>0.39161433657140554</v>
      </c>
      <c r="AC255">
        <v>0.18294194108081704</v>
      </c>
      <c r="AD255">
        <v>0.06887810720263865</v>
      </c>
    </row>
    <row r="256" spans="1:30" ht="12.75">
      <c r="A256" t="s">
        <v>125</v>
      </c>
      <c r="B256">
        <v>8</v>
      </c>
      <c r="C256">
        <v>8</v>
      </c>
      <c r="D256">
        <v>1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0.040015633500417314</v>
      </c>
      <c r="M256">
        <v>0.03291418658483472</v>
      </c>
      <c r="N256">
        <v>0.07292982008525203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0.002686727572236065</v>
      </c>
      <c r="W256">
        <v>0.009647222440013594</v>
      </c>
      <c r="X256">
        <v>0.01233395001224966</v>
      </c>
      <c r="Y256">
        <v>12.981507975174862</v>
      </c>
      <c r="Z256">
        <v>12.981507975174862</v>
      </c>
      <c r="AA256">
        <v>2.1954431021804393</v>
      </c>
      <c r="AB256">
        <v>1.9115977707818255</v>
      </c>
      <c r="AC256">
        <v>1.9115977707818255</v>
      </c>
      <c r="AD256">
        <v>0.6509320187489598</v>
      </c>
    </row>
    <row r="257" spans="1:30" ht="12.75">
      <c r="A257" t="s">
        <v>126</v>
      </c>
      <c r="B257">
        <v>63</v>
      </c>
      <c r="C257">
        <v>54</v>
      </c>
      <c r="D257">
        <v>29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0.3102216824114223</v>
      </c>
      <c r="M257">
        <v>0.013389831710082558</v>
      </c>
      <c r="N257">
        <v>0.32361151412150485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0.16147620584177114</v>
      </c>
      <c r="W257">
        <v>0.0015965637930325989</v>
      </c>
      <c r="X257">
        <v>0.16307276963480374</v>
      </c>
      <c r="Y257">
        <v>57.602849513627866</v>
      </c>
      <c r="Z257">
        <v>57.602849513627866</v>
      </c>
      <c r="AA257">
        <v>29.026952994995067</v>
      </c>
      <c r="AB257">
        <v>0.5056908402709396</v>
      </c>
      <c r="AC257">
        <v>0.22534518218196098</v>
      </c>
      <c r="AD257">
        <v>2.502722002303801E-05</v>
      </c>
    </row>
    <row r="258" spans="1:30" ht="12.75">
      <c r="A258" t="s">
        <v>127</v>
      </c>
      <c r="B258">
        <v>23</v>
      </c>
      <c r="C258">
        <v>29</v>
      </c>
      <c r="D258">
        <v>9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0.07106355322482544</v>
      </c>
      <c r="M258">
        <v>0.05845213097023304</v>
      </c>
      <c r="N258">
        <v>0.1295156841950585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0.008473407174906286</v>
      </c>
      <c r="W258">
        <v>0.030425430805064796</v>
      </c>
      <c r="X258">
        <v>0.03889883797997108</v>
      </c>
      <c r="Y258">
        <v>23.05379178672041</v>
      </c>
      <c r="Z258">
        <v>23.05379178672041</v>
      </c>
      <c r="AA258">
        <v>6.923993160434852</v>
      </c>
      <c r="AB258">
        <v>0.00012551324941872903</v>
      </c>
      <c r="AC258">
        <v>1.5336909625444106</v>
      </c>
      <c r="AD258">
        <v>0.6224449242018895</v>
      </c>
    </row>
    <row r="259" spans="2:30" ht="12.75">
      <c r="B259">
        <v>178</v>
      </c>
      <c r="C259">
        <v>178</v>
      </c>
      <c r="D259">
        <v>66</v>
      </c>
      <c r="F259">
        <v>0</v>
      </c>
      <c r="G259">
        <v>0</v>
      </c>
      <c r="H259">
        <v>0.29171949157539356</v>
      </c>
      <c r="I259">
        <v>0</v>
      </c>
      <c r="J259">
        <v>0</v>
      </c>
      <c r="K259">
        <v>0</v>
      </c>
      <c r="L259">
        <v>0.5959855926542854</v>
      </c>
      <c r="M259">
        <v>0.11229591577032066</v>
      </c>
      <c r="N259">
        <v>1.0000009999999997</v>
      </c>
      <c r="P259">
        <v>0</v>
      </c>
      <c r="Q259">
        <v>0</v>
      </c>
      <c r="R259">
        <v>0.1095623222528117</v>
      </c>
      <c r="S259">
        <v>0</v>
      </c>
      <c r="T259">
        <v>0</v>
      </c>
      <c r="U259">
        <v>0</v>
      </c>
      <c r="V259">
        <v>0.22383682765862062</v>
      </c>
      <c r="W259">
        <v>0.0421754516465785</v>
      </c>
      <c r="X259">
        <v>0.3755746015580108</v>
      </c>
      <c r="Y259">
        <v>178.00017799999995</v>
      </c>
      <c r="Z259">
        <v>178.00017799999995</v>
      </c>
      <c r="AA259">
        <v>66.85227907732592</v>
      </c>
      <c r="AB259">
        <v>5.490592120672598</v>
      </c>
      <c r="AC259">
        <v>6.247142315146922</v>
      </c>
      <c r="AD259">
        <v>0.010865442968778026</v>
      </c>
    </row>
    <row r="260" spans="4:30" ht="12.75">
      <c r="D260">
        <v>112</v>
      </c>
      <c r="AA260">
        <v>111.14772092267408</v>
      </c>
      <c r="AD260">
        <v>0.0065352633379937896</v>
      </c>
    </row>
    <row r="261" spans="4:30" ht="12.75">
      <c r="D261">
        <v>178</v>
      </c>
      <c r="AA261">
        <v>178</v>
      </c>
      <c r="AD261">
        <v>2.7013946828745343</v>
      </c>
    </row>
    <row r="263" ht="12.75">
      <c r="AD263">
        <v>14.439129118694053</v>
      </c>
    </row>
    <row r="267" spans="1:5" ht="12.75">
      <c r="A267" t="s">
        <v>1</v>
      </c>
      <c r="B267" s="3">
        <v>0.16203354410877702</v>
      </c>
      <c r="E267" t="s">
        <v>9</v>
      </c>
    </row>
    <row r="270" spans="1:2" ht="12.75">
      <c r="A270" t="s">
        <v>134</v>
      </c>
      <c r="B270" s="3">
        <v>0.16203354410877702</v>
      </c>
    </row>
    <row r="271" spans="1:2" ht="12.75">
      <c r="A271" t="s">
        <v>135</v>
      </c>
      <c r="B271" s="3">
        <v>0.16203354410877702</v>
      </c>
    </row>
    <row r="272" spans="1:2" ht="12.75">
      <c r="A272" t="s">
        <v>136</v>
      </c>
      <c r="B272" s="3">
        <v>0.16203354410877702</v>
      </c>
    </row>
    <row r="273" spans="6:16" ht="12.75">
      <c r="F273" t="s">
        <v>137</v>
      </c>
      <c r="P273" t="s">
        <v>138</v>
      </c>
    </row>
    <row r="274" spans="25:28" ht="12.75">
      <c r="Y274" t="s">
        <v>139</v>
      </c>
      <c r="Z274" t="s">
        <v>140</v>
      </c>
      <c r="AA274" t="s">
        <v>141</v>
      </c>
      <c r="AB274" t="s">
        <v>142</v>
      </c>
    </row>
    <row r="275" spans="6:24" ht="12.75">
      <c r="F275" s="3">
        <v>0.0764747278459544</v>
      </c>
      <c r="G275" s="3">
        <v>0.008067928123315964</v>
      </c>
      <c r="H275" s="3">
        <v>0.13751844168429325</v>
      </c>
      <c r="I275" s="3">
        <v>0</v>
      </c>
      <c r="J275" s="3">
        <v>0.18055553120810247</v>
      </c>
      <c r="K275" s="3">
        <v>0.0017382787630776185</v>
      </c>
      <c r="L275" s="3">
        <v>0.4687834486338066</v>
      </c>
      <c r="M275" s="3">
        <v>0.12686264374144954</v>
      </c>
      <c r="N275" s="32">
        <v>1.000001</v>
      </c>
      <c r="P275" s="33">
        <v>0.0764747278459544</v>
      </c>
      <c r="Q275" s="33">
        <v>0.008067928123315964</v>
      </c>
      <c r="R275" s="33">
        <v>0.13751844168429325</v>
      </c>
      <c r="S275" s="33">
        <v>0</v>
      </c>
      <c r="T275" s="33">
        <v>0.18055553120810247</v>
      </c>
      <c r="U275" s="33">
        <v>0.0017382787630776185</v>
      </c>
      <c r="V275" s="33">
        <v>0.4687834486338066</v>
      </c>
      <c r="W275" s="33">
        <v>0.12686264374144954</v>
      </c>
      <c r="X275" s="32">
        <v>1.000001</v>
      </c>
    </row>
    <row r="276" spans="2:24" ht="12.75">
      <c r="B276" t="s">
        <v>43</v>
      </c>
      <c r="C276" t="s">
        <v>44</v>
      </c>
      <c r="D276" t="s">
        <v>45</v>
      </c>
      <c r="F276" s="18" t="s">
        <v>120</v>
      </c>
      <c r="G276" s="18" t="s">
        <v>121</v>
      </c>
      <c r="H276" s="18" t="s">
        <v>122</v>
      </c>
      <c r="I276" s="18" t="s">
        <v>123</v>
      </c>
      <c r="J276" s="18" t="s">
        <v>124</v>
      </c>
      <c r="K276" s="18" t="s">
        <v>125</v>
      </c>
      <c r="L276" s="18" t="s">
        <v>126</v>
      </c>
      <c r="M276" s="18" t="s">
        <v>127</v>
      </c>
      <c r="N276">
        <v>0</v>
      </c>
      <c r="P276" s="18" t="s">
        <v>120</v>
      </c>
      <c r="Q276" s="18" t="s">
        <v>121</v>
      </c>
      <c r="R276" s="18" t="s">
        <v>122</v>
      </c>
      <c r="S276" s="18" t="s">
        <v>123</v>
      </c>
      <c r="T276" s="18" t="s">
        <v>124</v>
      </c>
      <c r="U276" s="18" t="s">
        <v>125</v>
      </c>
      <c r="V276" s="18" t="s">
        <v>126</v>
      </c>
      <c r="W276" s="18" t="s">
        <v>127</v>
      </c>
      <c r="X276">
        <v>0</v>
      </c>
    </row>
    <row r="277" spans="1:30" ht="12.75">
      <c r="A277" s="18" t="s">
        <v>120</v>
      </c>
      <c r="B277">
        <v>16</v>
      </c>
      <c r="C277">
        <v>17</v>
      </c>
      <c r="D277">
        <v>5</v>
      </c>
      <c r="F277">
        <v>0.04499847980490532</v>
      </c>
      <c r="G277">
        <v>0.0009179525228443319</v>
      </c>
      <c r="H277">
        <v>0.01564656979490227</v>
      </c>
      <c r="I277">
        <v>0</v>
      </c>
      <c r="J277">
        <v>0.02054324268296227</v>
      </c>
      <c r="K277">
        <v>3.824334936519239E-05</v>
      </c>
      <c r="L277">
        <v>0.010313563959661553</v>
      </c>
      <c r="M277">
        <v>0.0005396951949794261</v>
      </c>
      <c r="N277">
        <v>0.09299774730962038</v>
      </c>
      <c r="P277">
        <v>0.026477546789459933</v>
      </c>
      <c r="Q277">
        <v>0.00010444277902787579</v>
      </c>
      <c r="R277">
        <v>0.001780235024105206</v>
      </c>
      <c r="S277">
        <v>0</v>
      </c>
      <c r="T277">
        <v>0.0023373685486526067</v>
      </c>
      <c r="U277">
        <v>8.413804515903497E-07</v>
      </c>
      <c r="V277">
        <v>0.00022690562531596764</v>
      </c>
      <c r="W277">
        <v>2.295954860262103E-06</v>
      </c>
      <c r="X277">
        <v>0.030929636101873444</v>
      </c>
      <c r="Y277" s="4">
        <v>16.553599021112426</v>
      </c>
      <c r="Z277" s="4">
        <v>16.553599021112426</v>
      </c>
      <c r="AA277" s="4">
        <v>5.505475226133473</v>
      </c>
      <c r="AB277">
        <v>0.01851391203724111</v>
      </c>
      <c r="AC277">
        <v>0.01203809719551809</v>
      </c>
      <c r="AD277">
        <v>0.04640929143080149</v>
      </c>
    </row>
    <row r="278" spans="1:30" ht="12.75">
      <c r="A278" s="18" t="s">
        <v>121</v>
      </c>
      <c r="B278">
        <v>5</v>
      </c>
      <c r="C278">
        <v>6</v>
      </c>
      <c r="D278">
        <v>0</v>
      </c>
      <c r="F278">
        <v>0.008701139659034898</v>
      </c>
      <c r="G278">
        <v>0.004747248024939085</v>
      </c>
      <c r="H278">
        <v>0.003025501962744987</v>
      </c>
      <c r="I278">
        <v>0</v>
      </c>
      <c r="J278">
        <v>0.003972348052842795</v>
      </c>
      <c r="K278">
        <v>0.0001977778373313024</v>
      </c>
      <c r="L278">
        <v>0.0019942842688125996</v>
      </c>
      <c r="M278">
        <v>0.002791066950278075</v>
      </c>
      <c r="N278">
        <v>0.025429366755983736</v>
      </c>
      <c r="P278">
        <v>0.000989998049009534</v>
      </c>
      <c r="Q278">
        <v>0.0027933272911987057</v>
      </c>
      <c r="R278">
        <v>6.656316065294142E-05</v>
      </c>
      <c r="S278">
        <v>0</v>
      </c>
      <c r="T278">
        <v>8.739443730880196E-05</v>
      </c>
      <c r="U278">
        <v>2.2502761795347604E-05</v>
      </c>
      <c r="V278">
        <v>8.484023393795624E-06</v>
      </c>
      <c r="W278">
        <v>6.140542630351418E-05</v>
      </c>
      <c r="X278">
        <v>0.004029675149662641</v>
      </c>
      <c r="Y278" s="4">
        <v>4.526427282565105</v>
      </c>
      <c r="Z278" s="4">
        <v>4.526427282565105</v>
      </c>
      <c r="AA278" s="4">
        <v>0.7172821766399501</v>
      </c>
      <c r="AB278">
        <v>0.04954704995759435</v>
      </c>
      <c r="AC278">
        <v>0.4797197476102898</v>
      </c>
      <c r="AD278">
        <v>0.71728217663995</v>
      </c>
    </row>
    <row r="279" spans="1:30" ht="12.75">
      <c r="A279" s="18" t="s">
        <v>122</v>
      </c>
      <c r="B279">
        <v>24</v>
      </c>
      <c r="C279">
        <v>29</v>
      </c>
      <c r="D279">
        <v>12</v>
      </c>
      <c r="F279">
        <v>0.008701139659034898</v>
      </c>
      <c r="G279">
        <v>0.00017750006525245462</v>
      </c>
      <c r="H279">
        <v>0.0809171996453215</v>
      </c>
      <c r="I279">
        <v>0</v>
      </c>
      <c r="J279">
        <v>0.003972348052842796</v>
      </c>
      <c r="K279">
        <v>7.394932568800427E-06</v>
      </c>
      <c r="L279">
        <v>0.0533372314135348</v>
      </c>
      <c r="M279">
        <v>0.0027910669502780746</v>
      </c>
      <c r="N279">
        <v>0.14990388071883334</v>
      </c>
      <c r="P279">
        <v>0.000989998049009534</v>
      </c>
      <c r="Q279">
        <v>3.905125663374947E-06</v>
      </c>
      <c r="R279">
        <v>0.04761247377622557</v>
      </c>
      <c r="S279">
        <v>0</v>
      </c>
      <c r="T279">
        <v>8.739443730880196E-05</v>
      </c>
      <c r="U279">
        <v>3.145929689682544E-08</v>
      </c>
      <c r="V279">
        <v>0.0060686021726062385</v>
      </c>
      <c r="W279">
        <v>6.140542630351416E-05</v>
      </c>
      <c r="X279">
        <v>0.054823810446413934</v>
      </c>
      <c r="Y279" s="4">
        <v>26.682890767952337</v>
      </c>
      <c r="Z279" s="4">
        <v>26.682890767952337</v>
      </c>
      <c r="AA279" s="4">
        <v>9.75863825946168</v>
      </c>
      <c r="AB279">
        <v>0.2697572364014235</v>
      </c>
      <c r="AC279">
        <v>0.20121489983720126</v>
      </c>
      <c r="AD279">
        <v>0.5147954374759345</v>
      </c>
    </row>
    <row r="280" spans="1:30" ht="12.75">
      <c r="A280" s="18" t="s">
        <v>123</v>
      </c>
      <c r="B280">
        <v>3</v>
      </c>
      <c r="C280">
        <v>5</v>
      </c>
      <c r="D280">
        <v>0</v>
      </c>
      <c r="F280">
        <v>0.0016824975353451107</v>
      </c>
      <c r="G280">
        <v>0.0009179525228443319</v>
      </c>
      <c r="H280">
        <v>0.01564656979490227</v>
      </c>
      <c r="I280">
        <v>0</v>
      </c>
      <c r="J280">
        <v>0.0007681138414438761</v>
      </c>
      <c r="K280">
        <v>3.8243349365192395E-05</v>
      </c>
      <c r="L280">
        <v>0.010313563959661551</v>
      </c>
      <c r="M280">
        <v>0.014434174684900651</v>
      </c>
      <c r="N280">
        <v>0.04380111568846299</v>
      </c>
      <c r="P280">
        <v>3.701612331520216E-05</v>
      </c>
      <c r="Q280">
        <v>0.00010444277902787578</v>
      </c>
      <c r="R280">
        <v>0.001780235024105206</v>
      </c>
      <c r="S280">
        <v>0</v>
      </c>
      <c r="T280">
        <v>3.267686508798528E-06</v>
      </c>
      <c r="U280">
        <v>8.4138045159035E-07</v>
      </c>
      <c r="V280">
        <v>0.0002269056253159676</v>
      </c>
      <c r="W280">
        <v>0.0016422911638105382</v>
      </c>
      <c r="X280">
        <v>0.0037949997825351784</v>
      </c>
      <c r="Y280" s="4">
        <v>7.796598592546412</v>
      </c>
      <c r="Z280" s="4">
        <v>7.796598592546412</v>
      </c>
      <c r="AA280" s="4">
        <v>0.6755099612912617</v>
      </c>
      <c r="AB280">
        <v>2.9509481326912703</v>
      </c>
      <c r="AC280">
        <v>1.0031250929487963</v>
      </c>
      <c r="AD280">
        <v>0.6755099612912617</v>
      </c>
    </row>
    <row r="281" spans="1:30" ht="12.75">
      <c r="A281" s="18" t="s">
        <v>124</v>
      </c>
      <c r="B281">
        <v>36</v>
      </c>
      <c r="C281">
        <v>30</v>
      </c>
      <c r="D281">
        <v>10</v>
      </c>
      <c r="F281">
        <v>0.008701139659034898</v>
      </c>
      <c r="G281">
        <v>0.00017750006525245462</v>
      </c>
      <c r="H281">
        <v>0.0030255019627449873</v>
      </c>
      <c r="I281">
        <v>0</v>
      </c>
      <c r="J281">
        <v>0.10624064515924339</v>
      </c>
      <c r="K281">
        <v>0.0001977778373313024</v>
      </c>
      <c r="L281">
        <v>0.0533372314135348</v>
      </c>
      <c r="M281">
        <v>0.0027910669502780746</v>
      </c>
      <c r="N281">
        <v>0.17447086304741993</v>
      </c>
      <c r="P281">
        <v>0.000989998049009534</v>
      </c>
      <c r="Q281">
        <v>3.905125663374947E-06</v>
      </c>
      <c r="R281">
        <v>6.656316065294144E-05</v>
      </c>
      <c r="S281">
        <v>0</v>
      </c>
      <c r="T281">
        <v>0.06251303744798131</v>
      </c>
      <c r="U281">
        <v>2.2502761795347607E-05</v>
      </c>
      <c r="V281">
        <v>0.0060686021726062385</v>
      </c>
      <c r="W281">
        <v>6.140542630351416E-05</v>
      </c>
      <c r="X281">
        <v>0.06972601414401226</v>
      </c>
      <c r="Y281" s="4">
        <v>31.05581362244075</v>
      </c>
      <c r="Z281" s="4">
        <v>31.05581362244075</v>
      </c>
      <c r="AA281" s="4">
        <v>12.411230517634182</v>
      </c>
      <c r="AB281">
        <v>0.7871305267744998</v>
      </c>
      <c r="AC281">
        <v>0.03589480600585357</v>
      </c>
      <c r="AD281">
        <v>0.4684493290902692</v>
      </c>
    </row>
    <row r="282" spans="1:30" ht="12.75">
      <c r="A282" s="18" t="s">
        <v>125</v>
      </c>
      <c r="B282">
        <v>8</v>
      </c>
      <c r="C282">
        <v>8</v>
      </c>
      <c r="D282">
        <v>1</v>
      </c>
      <c r="F282">
        <v>0.0016824975353451107</v>
      </c>
      <c r="G282">
        <v>0.0009179525228443319</v>
      </c>
      <c r="H282">
        <v>0.0005850267660299624</v>
      </c>
      <c r="I282">
        <v>0</v>
      </c>
      <c r="J282">
        <v>0.02054324268296227</v>
      </c>
      <c r="K282">
        <v>0.0010228202704193334</v>
      </c>
      <c r="L282">
        <v>0.010313563959661551</v>
      </c>
      <c r="M282">
        <v>0.014434174684900651</v>
      </c>
      <c r="N282">
        <v>0.04949927842216321</v>
      </c>
      <c r="P282">
        <v>3.701612331520216E-05</v>
      </c>
      <c r="Q282">
        <v>0.0001044427790278758</v>
      </c>
      <c r="R282">
        <v>2.488803049100922E-06</v>
      </c>
      <c r="S282">
        <v>0</v>
      </c>
      <c r="T282">
        <v>0.0023373685486526062</v>
      </c>
      <c r="U282">
        <v>0.0006018374772803715</v>
      </c>
      <c r="V282">
        <v>0.0002269056253159676</v>
      </c>
      <c r="W282">
        <v>0.0016422911638105382</v>
      </c>
      <c r="X282">
        <v>0.004952350520451662</v>
      </c>
      <c r="Y282" s="4">
        <v>8.81087155914505</v>
      </c>
      <c r="Z282" s="4">
        <v>8.81087155914505</v>
      </c>
      <c r="AA282" s="4">
        <v>0.8815183926403959</v>
      </c>
      <c r="AB282">
        <v>0.0746251583644838</v>
      </c>
      <c r="AC282">
        <v>0.0746251583644838</v>
      </c>
      <c r="AD282">
        <v>0.01592467202013557</v>
      </c>
    </row>
    <row r="283" spans="1:30" ht="12.75">
      <c r="A283" s="18" t="s">
        <v>126</v>
      </c>
      <c r="B283">
        <v>63</v>
      </c>
      <c r="C283">
        <v>54</v>
      </c>
      <c r="D283">
        <v>29</v>
      </c>
      <c r="F283">
        <v>0.001682497535345111</v>
      </c>
      <c r="G283">
        <v>3.432233408651848E-05</v>
      </c>
      <c r="H283">
        <v>0.01564656979490227</v>
      </c>
      <c r="I283">
        <v>0</v>
      </c>
      <c r="J283">
        <v>0.02054324268296227</v>
      </c>
      <c r="K283">
        <v>3.824334936519239E-05</v>
      </c>
      <c r="L283">
        <v>0.2758367782454049</v>
      </c>
      <c r="M283">
        <v>0.014434174684900651</v>
      </c>
      <c r="N283">
        <v>0.32821582862696697</v>
      </c>
      <c r="P283">
        <v>3.701612331520216E-05</v>
      </c>
      <c r="Q283">
        <v>1.4601302826956947E-07</v>
      </c>
      <c r="R283">
        <v>0.001780235024105206</v>
      </c>
      <c r="S283">
        <v>0</v>
      </c>
      <c r="T283">
        <v>0.0023373685486526062</v>
      </c>
      <c r="U283">
        <v>8.413804515903497E-07</v>
      </c>
      <c r="V283">
        <v>0.1623050652802372</v>
      </c>
      <c r="W283">
        <v>0.0016422911638105382</v>
      </c>
      <c r="X283">
        <v>0.1681029635336006</v>
      </c>
      <c r="Y283" s="4">
        <v>58.42241749560012</v>
      </c>
      <c r="Z283" s="4">
        <v>58.42241749560012</v>
      </c>
      <c r="AA283" s="4">
        <v>29.922327508980906</v>
      </c>
      <c r="AB283">
        <v>0.35866817024759295</v>
      </c>
      <c r="AC283">
        <v>0.33476493003499863</v>
      </c>
      <c r="AD283">
        <v>0.02842987510138033</v>
      </c>
    </row>
    <row r="284" spans="1:30" ht="12.75">
      <c r="A284" s="18" t="s">
        <v>127</v>
      </c>
      <c r="B284">
        <v>23</v>
      </c>
      <c r="C284">
        <v>29</v>
      </c>
      <c r="D284">
        <v>9</v>
      </c>
      <c r="F284">
        <v>0.00032533645790905</v>
      </c>
      <c r="G284">
        <v>0.00017750006525245465</v>
      </c>
      <c r="H284">
        <v>0.003025501962744987</v>
      </c>
      <c r="I284">
        <v>0</v>
      </c>
      <c r="J284">
        <v>0.003972348052842795</v>
      </c>
      <c r="K284">
        <v>0.0001977778373313024</v>
      </c>
      <c r="L284">
        <v>0.0533372314135348</v>
      </c>
      <c r="M284">
        <v>0.07464722364093393</v>
      </c>
      <c r="N284">
        <v>0.13568291943054933</v>
      </c>
      <c r="P284">
        <v>1.3840364500284562E-06</v>
      </c>
      <c r="Q284">
        <v>3.905125663374948E-06</v>
      </c>
      <c r="R284">
        <v>6.656316065294144E-05</v>
      </c>
      <c r="S284">
        <v>0</v>
      </c>
      <c r="T284">
        <v>8.739443730880195E-05</v>
      </c>
      <c r="U284">
        <v>2.2502761795347604E-05</v>
      </c>
      <c r="V284">
        <v>0.006068602172606238</v>
      </c>
      <c r="W284">
        <v>0.0439231584094681</v>
      </c>
      <c r="X284">
        <v>0.050173510103944836</v>
      </c>
      <c r="Y284" s="4">
        <v>24.15155965863778</v>
      </c>
      <c r="Z284" s="4">
        <v>24.15155965863778</v>
      </c>
      <c r="AA284" s="4">
        <v>8.93088479850218</v>
      </c>
      <c r="AB284">
        <v>0.054906998394519214</v>
      </c>
      <c r="AC284">
        <v>0.9733273575705169</v>
      </c>
      <c r="AD284">
        <v>0.0005348754558882361</v>
      </c>
    </row>
    <row r="285" spans="2:30" ht="12.75">
      <c r="B285">
        <v>178</v>
      </c>
      <c r="C285">
        <v>178</v>
      </c>
      <c r="D285">
        <v>66</v>
      </c>
      <c r="F285" s="32">
        <v>0.07647472784595438</v>
      </c>
      <c r="G285" s="32">
        <v>0.008067928123315964</v>
      </c>
      <c r="H285" s="32">
        <v>0.13751844168429322</v>
      </c>
      <c r="I285" s="32">
        <v>0</v>
      </c>
      <c r="J285" s="32">
        <v>0.18055553120810244</v>
      </c>
      <c r="K285" s="32">
        <v>0.0017382787630776185</v>
      </c>
      <c r="L285" s="32">
        <v>0.46878344863380655</v>
      </c>
      <c r="M285" s="32">
        <v>0.12686264374144954</v>
      </c>
      <c r="N285" s="32">
        <v>1.0000009999999997</v>
      </c>
      <c r="P285" s="32">
        <v>0.029559973342884172</v>
      </c>
      <c r="Q285" s="32">
        <v>0.0031185170183007276</v>
      </c>
      <c r="R285" s="32">
        <v>0.05315535713354912</v>
      </c>
      <c r="S285" s="32">
        <v>0</v>
      </c>
      <c r="T285" s="32">
        <v>0.06979059409237433</v>
      </c>
      <c r="U285" s="32">
        <v>0.0006719013633180822</v>
      </c>
      <c r="V285" s="32">
        <v>0.1812000726973976</v>
      </c>
      <c r="W285" s="32">
        <v>0.04903654413467052</v>
      </c>
      <c r="X285">
        <v>0.3865329597824946</v>
      </c>
      <c r="Y285" s="4">
        <v>178.00017799999998</v>
      </c>
      <c r="Z285" s="4">
        <v>178.00017799999998</v>
      </c>
      <c r="AA285" s="4">
        <v>68.80286684128403</v>
      </c>
      <c r="AB285" s="34">
        <v>4.564097184868624</v>
      </c>
      <c r="AC285" s="34">
        <v>3.1147100895676583</v>
      </c>
      <c r="AD285">
        <v>0.11418219749610213</v>
      </c>
    </row>
    <row r="286" spans="4:30" ht="12.75">
      <c r="D286">
        <v>112</v>
      </c>
      <c r="Y286" s="4"/>
      <c r="Z286" s="4"/>
      <c r="AA286" s="4">
        <v>109.19713315871597</v>
      </c>
      <c r="AD286">
        <v>0.07194385331115673</v>
      </c>
    </row>
    <row r="287" spans="4:30" ht="12.75">
      <c r="D287">
        <v>178</v>
      </c>
      <c r="AA287">
        <v>178</v>
      </c>
      <c r="AD287" s="34">
        <v>2.6534616693128803</v>
      </c>
    </row>
    <row r="289" ht="12.75">
      <c r="AD289" s="34">
        <v>10.332268943749163</v>
      </c>
    </row>
    <row r="291" spans="1:6" ht="12.75">
      <c r="A291" t="s">
        <v>1</v>
      </c>
      <c r="B291" s="3">
        <v>0.16556364076495148</v>
      </c>
      <c r="F291" t="s">
        <v>10</v>
      </c>
    </row>
    <row r="294" spans="1:2" ht="12.75">
      <c r="A294" t="s">
        <v>134</v>
      </c>
      <c r="B294" s="3">
        <f>$B$61</f>
        <v>0.1908388387290785</v>
      </c>
    </row>
    <row r="295" spans="1:2" ht="12.75">
      <c r="A295" t="s">
        <v>135</v>
      </c>
      <c r="B295" s="3">
        <f>$B$61</f>
        <v>0.1908388387290785</v>
      </c>
    </row>
    <row r="296" spans="1:2" ht="12.75">
      <c r="A296" t="s">
        <v>136</v>
      </c>
      <c r="B296" s="3">
        <f>$B$61</f>
        <v>0.1908388387290785</v>
      </c>
    </row>
    <row r="297" spans="6:16" ht="12.75">
      <c r="F297" t="s">
        <v>137</v>
      </c>
      <c r="P297" t="s">
        <v>138</v>
      </c>
    </row>
    <row r="298" spans="25:28" ht="12.75">
      <c r="Y298" t="s">
        <v>139</v>
      </c>
      <c r="Z298" t="s">
        <v>140</v>
      </c>
      <c r="AA298" t="s">
        <v>141</v>
      </c>
      <c r="AB298" t="s">
        <v>142</v>
      </c>
    </row>
    <row r="299" spans="6:24" ht="12.75">
      <c r="F299" s="3">
        <v>0.08304471553306866</v>
      </c>
      <c r="G299" s="3">
        <v>0</v>
      </c>
      <c r="H299" s="3">
        <v>0.1366407715613823</v>
      </c>
      <c r="I299" s="3">
        <v>0</v>
      </c>
      <c r="J299" s="3">
        <v>0.1808453487864897</v>
      </c>
      <c r="K299" s="3">
        <v>0</v>
      </c>
      <c r="L299" s="3">
        <v>0.4711746531609084</v>
      </c>
      <c r="M299" s="3">
        <v>0.12829551095815078</v>
      </c>
      <c r="N299" s="32">
        <f>SUM(F299:M299)</f>
        <v>1.0000009999999997</v>
      </c>
      <c r="P299" s="33">
        <f aca="true" t="shared" si="36" ref="P299:W299">F299</f>
        <v>0.08304471553306866</v>
      </c>
      <c r="Q299" s="33">
        <f t="shared" si="36"/>
        <v>0</v>
      </c>
      <c r="R299" s="33">
        <f t="shared" si="36"/>
        <v>0.1366407715613823</v>
      </c>
      <c r="S299" s="33">
        <f t="shared" si="36"/>
        <v>0</v>
      </c>
      <c r="T299" s="33">
        <f t="shared" si="36"/>
        <v>0.1808453487864897</v>
      </c>
      <c r="U299" s="33">
        <f t="shared" si="36"/>
        <v>0</v>
      </c>
      <c r="V299" s="33">
        <f t="shared" si="36"/>
        <v>0.4711746531609084</v>
      </c>
      <c r="W299" s="33">
        <f t="shared" si="36"/>
        <v>0.12829551095815078</v>
      </c>
      <c r="X299" s="32">
        <f>SUM(P299:W299)</f>
        <v>1.0000009999999997</v>
      </c>
    </row>
    <row r="300" spans="2:24" ht="12.75">
      <c r="B300" t="s">
        <v>43</v>
      </c>
      <c r="C300" t="s">
        <v>44</v>
      </c>
      <c r="D300" t="s">
        <v>45</v>
      </c>
      <c r="F300" s="18" t="s">
        <v>120</v>
      </c>
      <c r="G300" s="18" t="s">
        <v>121</v>
      </c>
      <c r="H300" s="18" t="s">
        <v>122</v>
      </c>
      <c r="I300" s="18" t="s">
        <v>123</v>
      </c>
      <c r="J300" s="18" t="s">
        <v>124</v>
      </c>
      <c r="K300" s="18" t="s">
        <v>125</v>
      </c>
      <c r="L300" s="18" t="s">
        <v>126</v>
      </c>
      <c r="M300" s="18" t="s">
        <v>127</v>
      </c>
      <c r="N300">
        <f aca="true" t="shared" si="37" ref="N300:N309">SUM(F300:M300)</f>
        <v>0</v>
      </c>
      <c r="P300" s="18" t="s">
        <v>120</v>
      </c>
      <c r="Q300" s="18" t="s">
        <v>121</v>
      </c>
      <c r="R300" s="18" t="s">
        <v>122</v>
      </c>
      <c r="S300" s="18" t="s">
        <v>123</v>
      </c>
      <c r="T300" s="18" t="s">
        <v>124</v>
      </c>
      <c r="U300" s="18" t="s">
        <v>125</v>
      </c>
      <c r="V300" s="18" t="s">
        <v>126</v>
      </c>
      <c r="W300" s="18" t="s">
        <v>127</v>
      </c>
      <c r="X300">
        <f aca="true" t="shared" si="38" ref="X300:X308">SUM(P300:W300)</f>
        <v>0</v>
      </c>
    </row>
    <row r="301" spans="1:30" ht="12.75">
      <c r="A301" s="18" t="s">
        <v>120</v>
      </c>
      <c r="B301">
        <v>16</v>
      </c>
      <c r="C301">
        <v>17</v>
      </c>
      <c r="D301">
        <v>5</v>
      </c>
      <c r="F301">
        <f>(1-e1_)*(1-e2_)*(1-e3_)*a___</f>
        <v>0</v>
      </c>
      <c r="G301">
        <f>(1-e1_)*(1-e2_)*(e3_)*a__1</f>
        <v>0</v>
      </c>
      <c r="H301">
        <f>(1-e1_)*(e2_)*(1-e3_)*a_1_</f>
        <v>0.0724299802488963</v>
      </c>
      <c r="I301">
        <f>(1-e1_)*(e2_)*(e3_)*a_11</f>
        <v>0</v>
      </c>
      <c r="J301">
        <f>(e1_)*(1-e2_)*(1-e3_)*a1__</f>
        <v>0</v>
      </c>
      <c r="K301">
        <f>(e1_)*(1-e2_)*(e3_)*a1_1</f>
        <v>0</v>
      </c>
      <c r="L301">
        <f>(e1_)*(e2_)*(1-e3_)*a11_</f>
        <v>0.03865651454087407</v>
      </c>
      <c r="M301">
        <f>(e1_)*(e2_)*(e3_)*a_111</f>
        <v>0</v>
      </c>
      <c r="N301">
        <f t="shared" si="37"/>
        <v>0.11108649478977037</v>
      </c>
      <c r="P301">
        <f>(1-e1_)*(1-e2_)*(1-e3_)*a___*(1-e1_)*(1-e2_)*(1-e3_)</f>
        <v>0</v>
      </c>
      <c r="Q301">
        <f>(1-e1_)*(1-e2_)*(e3_)*a__1*(1-e1_)*(1-e2_)*(e3_)</f>
        <v>0</v>
      </c>
      <c r="R301">
        <f>(1-e1_)*(e2_)*(1-e3_)*a_1_*(1-e1_)*(e2_)*(1-e3_)</f>
        <v>0.021893956421244774</v>
      </c>
      <c r="S301">
        <f>(1-e1_)*(e2_)*(e3_)*a_11*(1-e1_)*(e2_)*(e3_)</f>
        <v>0</v>
      </c>
      <c r="T301">
        <f>(e1_)*(1-e2_)*(1-e3_)*a1__*(e1_)*(1-e2_)*(1-e3_)</f>
        <v>0</v>
      </c>
      <c r="U301">
        <f>(e1_)*(1-e2_)*(e3_)*a1_1*(e1_)*(1-e2_)*(e3_)</f>
        <v>0</v>
      </c>
      <c r="V301">
        <f>(e1_)*(e2_)*(1-e3_)*a11_*(e1_)*(e2_)*(1-e3_)</f>
        <v>0.0024966345087180392</v>
      </c>
      <c r="W301">
        <f>(e1_)*(e2_)*(e3_)*a_111*(e1_)*(e2_)*(e3_)</f>
        <v>0</v>
      </c>
      <c r="X301">
        <f t="shared" si="38"/>
        <v>0.024390590929962812</v>
      </c>
      <c r="Y301" s="4">
        <f>$B$79*N301</f>
        <v>19.773396072579125</v>
      </c>
      <c r="Z301" s="4">
        <f>$C$79*N301</f>
        <v>19.773396072579125</v>
      </c>
      <c r="AA301" s="4">
        <f>$D$81*X301</f>
        <v>4.3415251855333805</v>
      </c>
      <c r="AB301">
        <f>POWER(B301-Y301,2)/Y301</f>
        <v>0.7200845959031243</v>
      </c>
      <c r="AC301">
        <f>POWER(C301-Z301,2)/Z301</f>
        <v>0.38899366336285857</v>
      </c>
      <c r="AD301">
        <f>POWER(D301-AA301,2)/AA301</f>
        <v>0.09987022135254069</v>
      </c>
    </row>
    <row r="302" spans="1:30" ht="12.75">
      <c r="A302" s="18" t="s">
        <v>121</v>
      </c>
      <c r="B302">
        <v>5</v>
      </c>
      <c r="C302">
        <v>6</v>
      </c>
      <c r="D302">
        <v>0</v>
      </c>
      <c r="F302">
        <f>(1-e1_)*(1-e2_)*(e3_)*a___</f>
        <v>0</v>
      </c>
      <c r="G302">
        <f>(1-e1_)*(1-e2_)*(1-e3_)*a__1</f>
        <v>0</v>
      </c>
      <c r="H302">
        <f>(1-e1_)*(e2_)*(e3_)*a_1_</f>
        <v>0</v>
      </c>
      <c r="I302">
        <f>(1-e1_)*(e2_)*(1-e3_)*a_11</f>
        <v>0</v>
      </c>
      <c r="J302">
        <f>(e1_)*(1-e2_)*(e3_)*a1__</f>
        <v>0</v>
      </c>
      <c r="K302">
        <f>(e1_)*(1-e2_)*(1-e3_)*a1_1</f>
        <v>0</v>
      </c>
      <c r="L302">
        <f>(e1_)*(e2_)*(e3_)*a11_</f>
        <v>0</v>
      </c>
      <c r="M302">
        <f>(e1_)*(e2_)*(1-e3_)*a_111</f>
        <v>0.010453138520392972</v>
      </c>
      <c r="N302">
        <f t="shared" si="37"/>
        <v>0.010453138520392972</v>
      </c>
      <c r="P302">
        <f>(1-e1_)*(1-e2_)*(e3_)*a___*(1-e1_)*(1-e2_)*(e3_)</f>
        <v>0</v>
      </c>
      <c r="Q302">
        <f>(1-e1_)*(1-e2_)*(1-e3_)*a__1*(1-e1_)*(1-e2_)*(1-e3_)</f>
        <v>0</v>
      </c>
      <c r="R302">
        <f>(1-e1_)*(e2_)*(e3_)*a_1_*(1-e1_)*(e2_)*(e3_)</f>
        <v>0</v>
      </c>
      <c r="S302">
        <f>(1-e1_)*(e2_)*(1-e3_)*a_11*(1-e1_)*(e2_)*(1-e3_)</f>
        <v>0</v>
      </c>
      <c r="T302">
        <f>(e1_)*(1-e2_)*(e3_)*a1__*(e1_)*(1-e2_)*(e3_)</f>
        <v>0</v>
      </c>
      <c r="U302">
        <f>(e1_)*(1-e2_)*(1-e3_)*a1_1*(e1_)*(1-e2_)*(1-e3_)</f>
        <v>0</v>
      </c>
      <c r="V302">
        <f>(e1_)*(e2_)*(e3_)*a11_*(e1_)*(e2_)*(e3_)</f>
        <v>0</v>
      </c>
      <c r="W302">
        <f>(e1_)*(e2_)*(1-e3_)*a_111*(e1_)*(e2_)*(1-e3_)</f>
        <v>0.000675116902400193</v>
      </c>
      <c r="X302">
        <f t="shared" si="38"/>
        <v>0.000675116902400193</v>
      </c>
      <c r="Y302" s="4">
        <f aca="true" t="shared" si="39" ref="Y302:Y308">$B$79*N302</f>
        <v>1.860658656629949</v>
      </c>
      <c r="Z302" s="4">
        <f aca="true" t="shared" si="40" ref="Z302:Z308">$C$79*N302</f>
        <v>1.860658656629949</v>
      </c>
      <c r="AA302" s="4">
        <f aca="true" t="shared" si="41" ref="AA302:AA308">$D$81*X302</f>
        <v>0.12017080862723435</v>
      </c>
      <c r="AB302">
        <f aca="true" t="shared" si="42" ref="AB302:AB308">POWER(B302-Y302,2)/Y302</f>
        <v>5.296760926608017</v>
      </c>
      <c r="AC302">
        <f aca="true" t="shared" si="43" ref="AC302:AC308">POWER(C302-Z302,2)/Z302</f>
        <v>9.208645925398365</v>
      </c>
      <c r="AD302">
        <f aca="true" t="shared" si="44" ref="AD302:AD309">POWER(D302-AA302,2)/AA302</f>
        <v>0.12017080862723435</v>
      </c>
    </row>
    <row r="303" spans="1:30" ht="12.75">
      <c r="A303" s="18" t="s">
        <v>122</v>
      </c>
      <c r="B303">
        <v>24</v>
      </c>
      <c r="C303">
        <v>29</v>
      </c>
      <c r="D303">
        <v>12</v>
      </c>
      <c r="F303">
        <f>(1-e1_)*(e2_)*(1-e3_)*a___</f>
        <v>0</v>
      </c>
      <c r="G303">
        <f>(1-e1_)*(e2_)*(e3_)*a__1</f>
        <v>0</v>
      </c>
      <c r="H303">
        <f>(1-e1_)*(1-e2_)*(1-e3_)*a_1_</f>
        <v>0.12500081174299166</v>
      </c>
      <c r="I303">
        <f>(1-e1_)*(1-e2_)*(e3_)*a_11</f>
        <v>0</v>
      </c>
      <c r="J303">
        <f>(e1_)*(e2_)*(1-e3_)*a1__</f>
        <v>0</v>
      </c>
      <c r="K303">
        <f>(e1_)*(e2_)*(e3_)*a1_1</f>
        <v>0</v>
      </c>
      <c r="L303">
        <f>(e1_)*(1-e2_)*(1-e3_)*a11_</f>
        <v>0.06671402753609962</v>
      </c>
      <c r="M303">
        <f>(e1_)*(1-e2_)*(e3_)*a_111</f>
        <v>0</v>
      </c>
      <c r="N303">
        <f t="shared" si="37"/>
        <v>0.19171483927909128</v>
      </c>
      <c r="P303">
        <f>(1-e1_)*(e2_)*(1-e3_)*a___*(1-e1_)*(e2_)*(1-e3_)</f>
        <v>0</v>
      </c>
      <c r="Q303">
        <f>(1-e1_)*(e2_)*(e3_)*a__1*(1-e1_)*(e2_)*(e3_)</f>
        <v>0</v>
      </c>
      <c r="R303">
        <f>(1-e1_)*(1-e2_)*(1-e3_)*a_1_*(1-e1_)*(1-e2_)*(1-e3_)</f>
        <v>0.06520984716443476</v>
      </c>
      <c r="S303">
        <f>(1-e1_)*(1-e2_)*(e3_)*a_11*(1-e1_)*(1-e2_)*(e3_)</f>
        <v>0</v>
      </c>
      <c r="T303">
        <f>(e1_)*(e2_)*(1-e3_)*a1__*(e1_)*(e2_)*(1-e3_)</f>
        <v>0</v>
      </c>
      <c r="U303">
        <f>(e1_)*(e2_)*(e3_)*a1_1*(e1_)*(e2_)*(e3_)</f>
        <v>0</v>
      </c>
      <c r="V303">
        <f>(e1_)*(1-e2_)*(1-e3_)*a11_*(e1_)*(1-e2_)*(1-e3_)</f>
        <v>0.007436077409059754</v>
      </c>
      <c r="W303">
        <f>(e1_)*(1-e2_)*(e3_)*a_111*(e1_)*(1-e2_)*(e3_)</f>
        <v>0</v>
      </c>
      <c r="X303">
        <f t="shared" si="38"/>
        <v>0.07264592457349452</v>
      </c>
      <c r="Y303" s="4">
        <f t="shared" si="39"/>
        <v>34.125241391678244</v>
      </c>
      <c r="Z303" s="4">
        <f t="shared" si="40"/>
        <v>34.125241391678244</v>
      </c>
      <c r="AA303" s="4">
        <f t="shared" si="41"/>
        <v>12.930974574082024</v>
      </c>
      <c r="AB303">
        <f t="shared" si="42"/>
        <v>3.00424287298243</v>
      </c>
      <c r="AC303">
        <f t="shared" si="43"/>
        <v>0.7697557072630018</v>
      </c>
      <c r="AD303">
        <f t="shared" si="44"/>
        <v>0.06702616671479565</v>
      </c>
    </row>
    <row r="304" spans="1:30" ht="12.75">
      <c r="A304" s="18" t="s">
        <v>123</v>
      </c>
      <c r="B304">
        <v>3</v>
      </c>
      <c r="C304">
        <v>5</v>
      </c>
      <c r="D304">
        <v>0</v>
      </c>
      <c r="F304">
        <f>(1-e1_)*(e2_)*(e3_)*a___</f>
        <v>0</v>
      </c>
      <c r="G304">
        <f>(1-e1_)*(e2_)*(1-e3_)*a__1</f>
        <v>0</v>
      </c>
      <c r="H304">
        <f>(1-e1_)*(1-e2_)*(e3_)*a_1_</f>
        <v>0</v>
      </c>
      <c r="I304">
        <f>(1-e1_)*(1-e2_)*(1-e3_)*a_11</f>
        <v>0</v>
      </c>
      <c r="J304">
        <f>(e1_)*(e2_)*(e3_)*a1__</f>
        <v>0</v>
      </c>
      <c r="K304">
        <f>(e1_)*(e2_)*(1-e3_)*a1_1</f>
        <v>0</v>
      </c>
      <c r="L304">
        <f>(e1_)*(1-e2_)*(e3_)*a11_</f>
        <v>0</v>
      </c>
      <c r="M304">
        <f>(e1_)*(1-e2_)*(1-e3_)*a_111</f>
        <v>0.018040192691215973</v>
      </c>
      <c r="N304">
        <f t="shared" si="37"/>
        <v>0.018040192691215973</v>
      </c>
      <c r="P304">
        <f>(1-e1_)*(e2_)*(e3_)*a___*(1-e1_)*(e2_)*(e3_)</f>
        <v>0</v>
      </c>
      <c r="Q304">
        <f>(1-e1_)*(e2_)*(1-e3_)*a__1*(1-e1_)*(e2_)*(1-e3_)</f>
        <v>0</v>
      </c>
      <c r="R304">
        <f>(1-e1_)*(1-e2_)*(e3_)*a_1_*(1-e1_)*(1-e2_)*(e3_)</f>
        <v>0</v>
      </c>
      <c r="S304">
        <f>(1-e1_)*(1-e2_)*(1-e3_)*a_11*(1-e1_)*(1-e2_)*(1-e3_)</f>
        <v>0</v>
      </c>
      <c r="T304">
        <f>(e1_)*(e2_)*(e3_)*a1__*(e1_)*(e2_)*(e3_)</f>
        <v>0</v>
      </c>
      <c r="U304">
        <f>(e1_)*(e2_)*(1-e3_)*a1_1*(e1_)*(e2_)*(1-e3_)</f>
        <v>0</v>
      </c>
      <c r="V304">
        <f>(e1_)*(1-e2_)*(e3_)*a11_*(e1_)*(1-e2_)*(e3_)</f>
        <v>0</v>
      </c>
      <c r="W304">
        <f>(e1_)*(1-e2_)*(1-e3_)*a_111*(e1_)*(1-e2_)*(1-e3_)</f>
        <v>0.002010795544514938</v>
      </c>
      <c r="X304">
        <f t="shared" si="38"/>
        <v>0.002010795544514938</v>
      </c>
      <c r="Y304" s="4">
        <f t="shared" si="39"/>
        <v>3.2111542990364432</v>
      </c>
      <c r="Z304" s="4">
        <f t="shared" si="40"/>
        <v>3.2111542990364432</v>
      </c>
      <c r="AA304" s="4">
        <f t="shared" si="41"/>
        <v>0.357921606923659</v>
      </c>
      <c r="AB304">
        <f t="shared" si="42"/>
        <v>0.013884769727493461</v>
      </c>
      <c r="AC304">
        <f t="shared" si="43"/>
        <v>0.9965167176226939</v>
      </c>
      <c r="AD304">
        <f t="shared" si="44"/>
        <v>0.357921606923659</v>
      </c>
    </row>
    <row r="305" spans="1:30" ht="12.75">
      <c r="A305" s="18" t="s">
        <v>124</v>
      </c>
      <c r="B305">
        <v>36</v>
      </c>
      <c r="C305">
        <v>30</v>
      </c>
      <c r="D305">
        <v>10</v>
      </c>
      <c r="F305">
        <f>(e1_)*(1-e2_)*(1-e3_)*a___</f>
        <v>0</v>
      </c>
      <c r="G305">
        <f>(e1_)*(1-e2_)*(e3_)*a__1</f>
        <v>0</v>
      </c>
      <c r="H305">
        <f>(e1_)*(e2_)*(1-e3_)*a_1_</f>
        <v>0.015475502507083263</v>
      </c>
      <c r="I305">
        <f>(e1_)*(e2_)*(e3_)*a_11</f>
        <v>0</v>
      </c>
      <c r="J305">
        <f>(1-e1_)*(1-e2_)*(1-e3_)*a1__</f>
        <v>0</v>
      </c>
      <c r="K305">
        <f>(1-e1_)*(1-e2_)*(e3_)*a1_1</f>
        <v>0</v>
      </c>
      <c r="L305">
        <f>(1-e1_)*(e2_)*(1-e3_)*a11_</f>
        <v>0.18092404969758807</v>
      </c>
      <c r="M305">
        <f>(1-e1_)*(e2_)*(e3_)*a_111</f>
        <v>0</v>
      </c>
      <c r="N305">
        <f t="shared" si="37"/>
        <v>0.19639955220467134</v>
      </c>
      <c r="P305">
        <f>(e1_)*(1-e2_)*(1-e3_)*a___*(e1_)*(1-e2_)*(1-e3_)</f>
        <v>0</v>
      </c>
      <c r="Q305">
        <f>(e1_)*(1-e2_)*(e3_)*a__1*(e1_)*(1-e2_)*(e3_)</f>
        <v>0</v>
      </c>
      <c r="R305">
        <f>(e1_)*(e2_)*(1-e3_)*a_1_*(e1_)*(e2_)*(1-e3_)</f>
        <v>0.0009994867374316305</v>
      </c>
      <c r="S305">
        <f>(e1_)*(e2_)*(e3_)*a_11*(e1_)*(e2_)*(e3_)</f>
        <v>0</v>
      </c>
      <c r="T305">
        <f>(1-e1_)*(1-e2_)*(1-e3_)*a1__*(1-e1_)*(1-e2_)*(1-e3_)</f>
        <v>0</v>
      </c>
      <c r="U305">
        <f>(1-e1_)*(1-e2_)*(e3_)*a1_1*(1-e1_)*(1-e2_)*(e3_)</f>
        <v>0</v>
      </c>
      <c r="V305">
        <f>(1-e1_)*(e2_)*(1-e3_)*a11_*(1-e1_)*(e2_)*(1-e3_)</f>
        <v>0.05468927709247135</v>
      </c>
      <c r="W305">
        <f>(1-e1_)*(e2_)*(e3_)*a_111*(1-e1_)*(e2_)*(e3_)</f>
        <v>0</v>
      </c>
      <c r="X305">
        <f t="shared" si="38"/>
        <v>0.05568876382990298</v>
      </c>
      <c r="Y305" s="4">
        <f t="shared" si="39"/>
        <v>34.9591202924315</v>
      </c>
      <c r="Z305" s="4">
        <f t="shared" si="40"/>
        <v>34.9591202924315</v>
      </c>
      <c r="AA305" s="4">
        <f t="shared" si="41"/>
        <v>9.91259996172273</v>
      </c>
      <c r="AB305">
        <f t="shared" si="42"/>
        <v>0.030991356663584137</v>
      </c>
      <c r="AC305">
        <f t="shared" si="43"/>
        <v>0.703475198148225</v>
      </c>
      <c r="AD305">
        <f t="shared" si="44"/>
        <v>0.0007706118193375268</v>
      </c>
    </row>
    <row r="306" spans="1:30" ht="12.75">
      <c r="A306" s="18" t="s">
        <v>125</v>
      </c>
      <c r="B306">
        <v>8</v>
      </c>
      <c r="C306">
        <v>8</v>
      </c>
      <c r="D306">
        <v>1</v>
      </c>
      <c r="F306">
        <f>(e1_)*(1-e2_)*(e3_)*a___</f>
        <v>0</v>
      </c>
      <c r="G306">
        <f>(e1_)*(1-e2_)*(1-e3_)*a__1</f>
        <v>0</v>
      </c>
      <c r="H306">
        <f>(e1_)*(e2_)*(e3_)*a_1_</f>
        <v>0</v>
      </c>
      <c r="I306">
        <f>(e1_)*(e2_)*(1-e3_)*a_11</f>
        <v>0</v>
      </c>
      <c r="J306">
        <f>(1-e1_)*(1-e2_)*(e3_)*a1__</f>
        <v>0</v>
      </c>
      <c r="K306">
        <f>(1-e1_)*(1-e2_)*(1-e3_)*a1_1</f>
        <v>0</v>
      </c>
      <c r="L306">
        <f>(1-e1_)*(e2_)*(e3_)*a11_</f>
        <v>0</v>
      </c>
      <c r="M306">
        <f>(1-e1_)*(e2_)*(1-e3_)*a_111</f>
        <v>0.04892381466931363</v>
      </c>
      <c r="N306">
        <f t="shared" si="37"/>
        <v>0.04892381466931363</v>
      </c>
      <c r="P306">
        <f>(e1_)*(1-e2_)*(e3_)*a___*(e1_)*(1-e2_)*(e3_)</f>
        <v>0</v>
      </c>
      <c r="Q306">
        <f>(e1_)*(1-e2_)*(1-e3_)*a__1*(e1_)*(1-e2_)*(1-e3_)</f>
        <v>0</v>
      </c>
      <c r="R306">
        <f>(e1_)*(e2_)*(e3_)*a_1_*(e1_)*(e2_)*(e3_)</f>
        <v>0</v>
      </c>
      <c r="S306">
        <f>(e1_)*(e2_)*(1-e3_)*a_11*(e1_)*(e2_)*(1-e3_)</f>
        <v>0</v>
      </c>
      <c r="T306">
        <f>(1-e1_)*(1-e2_)*(e3_)*a1__*(1-e1_)*(1-e2_)*(e3_)</f>
        <v>0</v>
      </c>
      <c r="U306">
        <f>(1-e1_)*(1-e2_)*(1-e3_)*a1_1*(1-e1_)*(1-e2_)*(1-e3_)</f>
        <v>0</v>
      </c>
      <c r="V306">
        <f>(1-e1_)*(e2_)*(e3_)*a11_*(1-e1_)*(e2_)*(e3_)</f>
        <v>0</v>
      </c>
      <c r="W306">
        <f>(1-e1_)*(e2_)*(1-e3_)*a_111*(1-e1_)*(e2_)*(1-e3_)</f>
        <v>0.014788570460052424</v>
      </c>
      <c r="X306">
        <f t="shared" si="38"/>
        <v>0.014788570460052424</v>
      </c>
      <c r="Y306" s="4">
        <f t="shared" si="39"/>
        <v>8.708439011137825</v>
      </c>
      <c r="Z306" s="4">
        <f t="shared" si="40"/>
        <v>8.708439011137825</v>
      </c>
      <c r="AA306" s="4">
        <f t="shared" si="41"/>
        <v>2.6323655418893317</v>
      </c>
      <c r="AB306">
        <f t="shared" si="42"/>
        <v>0.05763212349079359</v>
      </c>
      <c r="AC306">
        <f t="shared" si="43"/>
        <v>0.05763212349079359</v>
      </c>
      <c r="AD306">
        <f t="shared" si="44"/>
        <v>1.0122519915813712</v>
      </c>
    </row>
    <row r="307" spans="1:30" ht="12.75">
      <c r="A307" s="18" t="s">
        <v>126</v>
      </c>
      <c r="B307">
        <v>63</v>
      </c>
      <c r="C307">
        <v>54</v>
      </c>
      <c r="D307">
        <v>29</v>
      </c>
      <c r="F307">
        <f>(e1_)*(e2_)*(1-e3_)*a___</f>
        <v>0</v>
      </c>
      <c r="G307">
        <f>(e1_)*(e2_)*(e3_)*a__1</f>
        <v>0</v>
      </c>
      <c r="H307">
        <f>(e1_)*(1-e2_)*(1-e3_)*a_1_</f>
        <v>0.026707868328399664</v>
      </c>
      <c r="I307">
        <f>(e1_)*(1-e2_)*(e3_)*a_11</f>
        <v>0</v>
      </c>
      <c r="J307">
        <f>(1-e1_)*(e2_)*(1-e3_)*a1__</f>
        <v>0</v>
      </c>
      <c r="K307">
        <f>(1-e1_)*(e2_)*(e3_)*a1_1</f>
        <v>0</v>
      </c>
      <c r="L307">
        <f>(1-e1_)*(1-e2_)*(1-e3_)*a11_</f>
        <v>0.31224160214198726</v>
      </c>
      <c r="M307">
        <f>(1-e1_)*(1-e2_)*(e3_)*a_111</f>
        <v>0</v>
      </c>
      <c r="N307">
        <f t="shared" si="37"/>
        <v>0.3389494704703869</v>
      </c>
      <c r="P307">
        <f>(e1_)*(e2_)*(1-e3_)*a___*(e1_)*(e2_)*(1-e3_)</f>
        <v>0</v>
      </c>
      <c r="Q307">
        <f>(e1_)*(e2_)*(e3_)*a__1*(e1_)*(e2_)*(e3_)</f>
        <v>0</v>
      </c>
      <c r="R307">
        <f>(e1_)*(1-e2_)*(1-e3_)*a_1_*(e1_)*(1-e2_)*(1-e3_)</f>
        <v>0.002976911807842659</v>
      </c>
      <c r="S307">
        <f>(e1_)*(1-e2_)*(e3_)*a_11*(e1_)*(1-e2_)*(e3_)</f>
        <v>0</v>
      </c>
      <c r="T307">
        <f>(1-e1_)*(e2_)*(1-e3_)*a1__*(1-e1_)*(e2_)*(1-e3_)</f>
        <v>0</v>
      </c>
      <c r="U307">
        <f>(1-e1_)*(e2_)*(e3_)*a1_1*(1-e1_)*(e2_)*(e3_)</f>
        <v>0</v>
      </c>
      <c r="V307">
        <f>(1-e1_)*(1-e2_)*(1-e3_)*a11_*(1-e1_)*(1-e2_)*(1-e3_)</f>
        <v>0.16288875944198672</v>
      </c>
      <c r="W307">
        <f>(1-e1_)*(1-e2_)*(e3_)*a_111*(1-e1_)*(1-e2_)*(e3_)</f>
        <v>0</v>
      </c>
      <c r="X307">
        <f t="shared" si="38"/>
        <v>0.16586567124982937</v>
      </c>
      <c r="Y307" s="4">
        <f t="shared" si="39"/>
        <v>60.333005743728876</v>
      </c>
      <c r="Z307" s="4">
        <f t="shared" si="40"/>
        <v>60.333005743728876</v>
      </c>
      <c r="AA307" s="4">
        <f t="shared" si="41"/>
        <v>29.524089482469627</v>
      </c>
      <c r="AB307">
        <f t="shared" si="42"/>
        <v>0.11789332017031973</v>
      </c>
      <c r="AC307">
        <f t="shared" si="43"/>
        <v>0.6647598815225897</v>
      </c>
      <c r="AD307">
        <f t="shared" si="44"/>
        <v>0.009303243231205172</v>
      </c>
    </row>
    <row r="308" spans="1:30" ht="12.75">
      <c r="A308" s="18" t="s">
        <v>127</v>
      </c>
      <c r="B308">
        <v>23</v>
      </c>
      <c r="C308">
        <v>29</v>
      </c>
      <c r="D308">
        <v>9</v>
      </c>
      <c r="F308">
        <f>(e1_)*(e2_)*(e3_)*a___</f>
        <v>0</v>
      </c>
      <c r="G308">
        <f>(e1_)*(e2_)*(1-e3_)*a__1</f>
        <v>0</v>
      </c>
      <c r="H308">
        <f>(e1_)*(1-e2_)*(e3_)*a_1_</f>
        <v>0</v>
      </c>
      <c r="I308">
        <f>(e1_)*(1-e2_)*(1-e3_)*a_11</f>
        <v>0</v>
      </c>
      <c r="J308">
        <f>(1-e1_)*(e2_)*(e3_)*a1__</f>
        <v>0</v>
      </c>
      <c r="K308">
        <f>(1-e1_)*(e2_)*(1-e3_)*a1_1</f>
        <v>0</v>
      </c>
      <c r="L308">
        <f>(1-e1_)*(1-e2_)*(e3_)*a11_</f>
        <v>0</v>
      </c>
      <c r="M308">
        <f>(1-e1_)*(1-e2_)*(1-e3_)*a_111</f>
        <v>0.08443349737515737</v>
      </c>
      <c r="N308">
        <f t="shared" si="37"/>
        <v>0.08443349737515737</v>
      </c>
      <c r="P308">
        <f>(e1_)*(e2_)*(e3_)*a___*(e1_)*(e2_)*(e3_)</f>
        <v>0</v>
      </c>
      <c r="Q308">
        <f>(e1_)*(e2_)*(1-e3_)*a__1*(e1_)*(e2_)*(1-e3_)</f>
        <v>0</v>
      </c>
      <c r="R308">
        <f>(e1_)*(1-e2_)*(e3_)*a_1_*(e1_)*(1-e2_)*(e3_)</f>
        <v>0</v>
      </c>
      <c r="S308">
        <f>(e1_)*(1-e2_)*(1-e3_)*a_11*(e1_)*(1-e2_)*(1-e3_)</f>
        <v>0</v>
      </c>
      <c r="T308">
        <f>(1-e1_)*(e2_)*(e3_)*a1__*(1-e1_)*(e2_)*(e3_)</f>
        <v>0</v>
      </c>
      <c r="U308">
        <f>(1-e1_)*(e2_)*(1-e3_)*a1_1*(1-e1_)*(e2_)*(1-e3_)</f>
        <v>0</v>
      </c>
      <c r="V308">
        <f>(1-e1_)*(1-e2_)*(e3_)*a11_*(1-e1_)*(1-e2_)*(e3_)</f>
        <v>0</v>
      </c>
      <c r="W308">
        <f>(1-e1_)*(1-e2_)*(1-e3_)*a_111*(1-e1_)*(1-e2_)*(1-e3_)</f>
        <v>0.04404687763718791</v>
      </c>
      <c r="X308">
        <f t="shared" si="38"/>
        <v>0.04404687763718791</v>
      </c>
      <c r="Y308" s="4">
        <f t="shared" si="39"/>
        <v>15.029162532778013</v>
      </c>
      <c r="Z308" s="4">
        <f t="shared" si="40"/>
        <v>15.029162532778013</v>
      </c>
      <c r="AA308" s="4">
        <f t="shared" si="41"/>
        <v>7.840344219419448</v>
      </c>
      <c r="AB308">
        <f t="shared" si="42"/>
        <v>4.22739788662902</v>
      </c>
      <c r="AC308">
        <f t="shared" si="43"/>
        <v>12.987037641641333</v>
      </c>
      <c r="AD308">
        <f t="shared" si="44"/>
        <v>0.17152327650398336</v>
      </c>
    </row>
    <row r="309" spans="2:30" ht="12.75">
      <c r="B309">
        <v>178</v>
      </c>
      <c r="C309">
        <v>178</v>
      </c>
      <c r="D309">
        <v>66</v>
      </c>
      <c r="F309" s="32">
        <f aca="true" t="shared" si="45" ref="F309:M309">SUM(F301:F308)</f>
        <v>0</v>
      </c>
      <c r="G309" s="32">
        <f t="shared" si="45"/>
        <v>0</v>
      </c>
      <c r="H309" s="32">
        <f t="shared" si="45"/>
        <v>0.23961416282737089</v>
      </c>
      <c r="I309" s="32">
        <f t="shared" si="45"/>
        <v>0</v>
      </c>
      <c r="J309" s="32">
        <f t="shared" si="45"/>
        <v>0</v>
      </c>
      <c r="K309" s="32">
        <f t="shared" si="45"/>
        <v>0</v>
      </c>
      <c r="L309" s="32">
        <f t="shared" si="45"/>
        <v>0.598536193916549</v>
      </c>
      <c r="M309" s="32">
        <f t="shared" si="45"/>
        <v>0.16185064325607995</v>
      </c>
      <c r="N309" s="32">
        <f t="shared" si="37"/>
        <v>1.000001</v>
      </c>
      <c r="P309" s="32">
        <f aca="true" t="shared" si="46" ref="P309:AC309">SUM(P301:P308)</f>
        <v>0</v>
      </c>
      <c r="Q309" s="32">
        <f t="shared" si="46"/>
        <v>0</v>
      </c>
      <c r="R309" s="32">
        <f t="shared" si="46"/>
        <v>0.09108020213095383</v>
      </c>
      <c r="S309" s="32">
        <f t="shared" si="46"/>
        <v>0</v>
      </c>
      <c r="T309" s="32">
        <f t="shared" si="46"/>
        <v>0</v>
      </c>
      <c r="U309" s="32">
        <f t="shared" si="46"/>
        <v>0</v>
      </c>
      <c r="V309" s="32">
        <f t="shared" si="46"/>
        <v>0.22751074845223584</v>
      </c>
      <c r="W309" s="32">
        <f t="shared" si="46"/>
        <v>0.06152136054415547</v>
      </c>
      <c r="X309">
        <f t="shared" si="46"/>
        <v>0.38011231112734517</v>
      </c>
      <c r="Y309" s="4">
        <f t="shared" si="46"/>
        <v>178.00017799999995</v>
      </c>
      <c r="Z309" s="4">
        <f t="shared" si="46"/>
        <v>178.00017799999995</v>
      </c>
      <c r="AA309" s="4">
        <f t="shared" si="46"/>
        <v>67.65999138066744</v>
      </c>
      <c r="AB309" s="34">
        <f t="shared" si="46"/>
        <v>13.468887852174781</v>
      </c>
      <c r="AC309" s="34">
        <f t="shared" si="46"/>
        <v>25.776816858449862</v>
      </c>
      <c r="AD309">
        <f t="shared" si="44"/>
        <v>0.04072674748636652</v>
      </c>
    </row>
    <row r="310" spans="4:30" ht="12.75">
      <c r="D310">
        <f>D311-D309</f>
        <v>112</v>
      </c>
      <c r="Y310" s="4"/>
      <c r="Z310" s="4"/>
      <c r="AA310" s="4">
        <f>D311-AA309</f>
        <v>110.34000861933256</v>
      </c>
      <c r="AD310">
        <f>POWER(D310-AA310,2)/AA310</f>
        <v>0.02497345630447392</v>
      </c>
    </row>
    <row r="311" spans="4:30" ht="12.75">
      <c r="D311">
        <v>178</v>
      </c>
      <c r="AA311">
        <f>SUM(AA309:AA310)</f>
        <v>178</v>
      </c>
      <c r="AD311" s="34">
        <f>SUM(AD301:AD310)</f>
        <v>1.9045381305449676</v>
      </c>
    </row>
    <row r="313" ht="12.75">
      <c r="AD313" s="34">
        <f>AB309+AC309+AD311</f>
        <v>41.150242841169614</v>
      </c>
    </row>
    <row r="315" spans="1:6" ht="12.75">
      <c r="A315" t="s">
        <v>134</v>
      </c>
      <c r="B315">
        <v>0.1825255752623837</v>
      </c>
      <c r="F315" t="s">
        <v>11</v>
      </c>
    </row>
    <row r="316" spans="1:2" ht="12.75">
      <c r="A316" t="s">
        <v>135</v>
      </c>
      <c r="B316">
        <v>0.35597780378581206</v>
      </c>
    </row>
    <row r="317" spans="1:2" ht="12.75">
      <c r="A317" t="s">
        <v>136</v>
      </c>
      <c r="B317">
        <v>0</v>
      </c>
    </row>
    <row r="318" spans="6:16" ht="12.75">
      <c r="F318" t="s">
        <v>137</v>
      </c>
      <c r="P318" t="s">
        <v>138</v>
      </c>
    </row>
    <row r="319" spans="25:28" ht="12.75">
      <c r="Y319" t="s">
        <v>139</v>
      </c>
      <c r="Z319" t="s">
        <v>140</v>
      </c>
      <c r="AA319" t="s">
        <v>141</v>
      </c>
      <c r="AB319" t="s">
        <v>142</v>
      </c>
    </row>
    <row r="320" spans="6:24" ht="12.75">
      <c r="F320">
        <v>0.03082633369031448</v>
      </c>
      <c r="G320">
        <v>0</v>
      </c>
      <c r="H320">
        <v>0.20646908874862518</v>
      </c>
      <c r="I320">
        <v>0</v>
      </c>
      <c r="J320">
        <v>0</v>
      </c>
      <c r="K320">
        <v>0</v>
      </c>
      <c r="L320">
        <v>0.6018064055946778</v>
      </c>
      <c r="M320">
        <v>0.16089817196638254</v>
      </c>
      <c r="N320">
        <v>1</v>
      </c>
      <c r="P320">
        <v>0.03082633369031448</v>
      </c>
      <c r="Q320">
        <v>0</v>
      </c>
      <c r="R320">
        <v>0.20646908874862518</v>
      </c>
      <c r="S320">
        <v>0</v>
      </c>
      <c r="T320">
        <v>0</v>
      </c>
      <c r="U320">
        <v>0</v>
      </c>
      <c r="V320">
        <v>0.6018064055946778</v>
      </c>
      <c r="W320">
        <v>0.16089817196638254</v>
      </c>
      <c r="X320">
        <v>1</v>
      </c>
    </row>
    <row r="321" spans="2:24" ht="12.75">
      <c r="B321" t="s">
        <v>43</v>
      </c>
      <c r="C321" t="s">
        <v>44</v>
      </c>
      <c r="D321" t="s">
        <v>45</v>
      </c>
      <c r="F321" t="s">
        <v>120</v>
      </c>
      <c r="G321" t="s">
        <v>121</v>
      </c>
      <c r="H321" t="s">
        <v>122</v>
      </c>
      <c r="I321" t="s">
        <v>123</v>
      </c>
      <c r="J321" t="s">
        <v>124</v>
      </c>
      <c r="K321" t="s">
        <v>125</v>
      </c>
      <c r="L321" t="s">
        <v>126</v>
      </c>
      <c r="M321" t="s">
        <v>127</v>
      </c>
      <c r="N321">
        <v>0</v>
      </c>
      <c r="P321" t="s">
        <v>120</v>
      </c>
      <c r="Q321" t="s">
        <v>121</v>
      </c>
      <c r="R321" t="s">
        <v>122</v>
      </c>
      <c r="S321" t="s">
        <v>123</v>
      </c>
      <c r="T321" t="s">
        <v>124</v>
      </c>
      <c r="U321" t="s">
        <v>125</v>
      </c>
      <c r="V321" t="s">
        <v>126</v>
      </c>
      <c r="W321" t="s">
        <v>127</v>
      </c>
      <c r="X321">
        <v>0</v>
      </c>
    </row>
    <row r="322" spans="1:30" ht="12.75">
      <c r="A322" t="s">
        <v>120</v>
      </c>
      <c r="B322">
        <v>16</v>
      </c>
      <c r="C322">
        <v>17</v>
      </c>
      <c r="D322">
        <v>5</v>
      </c>
      <c r="F322">
        <v>0.01622919151258041</v>
      </c>
      <c r="G322">
        <v>0</v>
      </c>
      <c r="H322">
        <v>0.06008307269206552</v>
      </c>
      <c r="I322">
        <v>0</v>
      </c>
      <c r="J322">
        <v>0</v>
      </c>
      <c r="K322">
        <v>0</v>
      </c>
      <c r="L322">
        <v>0.03910240334999349</v>
      </c>
      <c r="M322">
        <v>0</v>
      </c>
      <c r="N322">
        <v>0.11541466755463942</v>
      </c>
      <c r="P322">
        <v>0.008544209629274439</v>
      </c>
      <c r="Q322">
        <v>0</v>
      </c>
      <c r="R322">
        <v>0.017484339404021644</v>
      </c>
      <c r="S322">
        <v>0</v>
      </c>
      <c r="T322">
        <v>0</v>
      </c>
      <c r="U322">
        <v>0</v>
      </c>
      <c r="V322">
        <v>0.002540680746385037</v>
      </c>
      <c r="W322">
        <v>0</v>
      </c>
      <c r="X322">
        <v>0.02856922977968112</v>
      </c>
      <c r="Y322">
        <v>20.543810824725817</v>
      </c>
      <c r="Z322">
        <v>20.543810824725817</v>
      </c>
      <c r="AA322">
        <v>5.08532290078324</v>
      </c>
      <c r="AB322">
        <v>1.0049847609600475</v>
      </c>
      <c r="AC322">
        <v>0.6113079636777412</v>
      </c>
      <c r="AD322">
        <v>0.0014315703329173647</v>
      </c>
    </row>
    <row r="323" spans="1:30" ht="12.75">
      <c r="A323" t="s">
        <v>121</v>
      </c>
      <c r="B323">
        <v>5</v>
      </c>
      <c r="C323">
        <v>6</v>
      </c>
      <c r="D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0.010454367318156285</v>
      </c>
      <c r="N323">
        <v>0.010454367318156285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0.0006792730749344355</v>
      </c>
      <c r="X323">
        <v>0.0006792730749344355</v>
      </c>
      <c r="Y323">
        <v>1.8608773826318188</v>
      </c>
      <c r="Z323">
        <v>1.8608773826318188</v>
      </c>
      <c r="AA323">
        <v>0.12091060733832952</v>
      </c>
      <c r="AB323">
        <v>5.295400384164982</v>
      </c>
      <c r="AC323">
        <v>9.206590504839573</v>
      </c>
      <c r="AD323">
        <v>0.12091060733832952</v>
      </c>
    </row>
    <row r="324" spans="1:30" ht="12.75">
      <c r="A324" t="s">
        <v>122</v>
      </c>
      <c r="B324">
        <v>24</v>
      </c>
      <c r="C324">
        <v>29</v>
      </c>
      <c r="D324">
        <v>12</v>
      </c>
      <c r="F324">
        <v>0.00897054788767922</v>
      </c>
      <c r="G324">
        <v>0</v>
      </c>
      <c r="H324">
        <v>0.1087001268588167</v>
      </c>
      <c r="I324">
        <v>0</v>
      </c>
      <c r="J324">
        <v>0</v>
      </c>
      <c r="K324">
        <v>0</v>
      </c>
      <c r="L324">
        <v>0.07074265702776247</v>
      </c>
      <c r="M324">
        <v>0</v>
      </c>
      <c r="N324">
        <v>0.1884133317742584</v>
      </c>
      <c r="P324">
        <v>0.0026104541076329727</v>
      </c>
      <c r="Q324">
        <v>0</v>
      </c>
      <c r="R324">
        <v>0.0572275377914241</v>
      </c>
      <c r="S324">
        <v>0</v>
      </c>
      <c r="T324">
        <v>0</v>
      </c>
      <c r="U324">
        <v>0</v>
      </c>
      <c r="V324">
        <v>0.00831583625036757</v>
      </c>
      <c r="W324">
        <v>0</v>
      </c>
      <c r="X324">
        <v>0.06815382814942464</v>
      </c>
      <c r="Y324">
        <v>33.537573055817994</v>
      </c>
      <c r="Z324">
        <v>33.537573055817994</v>
      </c>
      <c r="AA324">
        <v>12.131381410597585</v>
      </c>
      <c r="AB324">
        <v>2.712339966987713</v>
      </c>
      <c r="AC324">
        <v>0.6139254382723925</v>
      </c>
      <c r="AD324">
        <v>0.0014228449725875916</v>
      </c>
    </row>
    <row r="325" spans="1:30" ht="12.75">
      <c r="A325" t="s">
        <v>123</v>
      </c>
      <c r="B325">
        <v>3</v>
      </c>
      <c r="C325">
        <v>5</v>
      </c>
      <c r="D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0.018913664078673623</v>
      </c>
      <c r="N325">
        <v>0.018913664078673623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0.0022233110824630815</v>
      </c>
      <c r="X325">
        <v>0.0022233110824630815</v>
      </c>
      <c r="Y325">
        <v>3.366632206003905</v>
      </c>
      <c r="Z325">
        <v>3.366632206003905</v>
      </c>
      <c r="AA325">
        <v>0.3957493726784285</v>
      </c>
      <c r="AB325">
        <v>0.039926896154433685</v>
      </c>
      <c r="AC325">
        <v>0.7924507897553734</v>
      </c>
      <c r="AD325">
        <v>0.3957493726784285</v>
      </c>
    </row>
    <row r="326" spans="1:30" ht="12.75">
      <c r="A326" t="s">
        <v>124</v>
      </c>
      <c r="B326">
        <v>36</v>
      </c>
      <c r="C326">
        <v>30</v>
      </c>
      <c r="D326">
        <v>10</v>
      </c>
      <c r="F326">
        <v>0.0036236516118873336</v>
      </c>
      <c r="G326">
        <v>0</v>
      </c>
      <c r="H326">
        <v>0.013415340070327998</v>
      </c>
      <c r="I326">
        <v>0</v>
      </c>
      <c r="J326">
        <v>0</v>
      </c>
      <c r="K326">
        <v>0</v>
      </c>
      <c r="L326">
        <v>0.17512731921783356</v>
      </c>
      <c r="M326">
        <v>0</v>
      </c>
      <c r="N326">
        <v>0.1921663109000489</v>
      </c>
      <c r="P326">
        <v>0.00042596213796450717</v>
      </c>
      <c r="Q326">
        <v>0</v>
      </c>
      <c r="R326">
        <v>0.0008716624376720238</v>
      </c>
      <c r="S326">
        <v>0</v>
      </c>
      <c r="T326">
        <v>0</v>
      </c>
      <c r="U326">
        <v>0</v>
      </c>
      <c r="V326">
        <v>0.0509625315571686</v>
      </c>
      <c r="W326">
        <v>0</v>
      </c>
      <c r="X326">
        <v>0.05226015613280513</v>
      </c>
      <c r="Y326">
        <v>34.205603340208704</v>
      </c>
      <c r="Z326">
        <v>34.205603340208704</v>
      </c>
      <c r="AA326">
        <v>9.302307791639313</v>
      </c>
      <c r="AB326">
        <v>0.09413251216899934</v>
      </c>
      <c r="AC326">
        <v>0.5170819318477979</v>
      </c>
      <c r="AD326">
        <v>0.052328349965447614</v>
      </c>
    </row>
    <row r="327" spans="1:30" ht="12.75">
      <c r="A327" t="s">
        <v>125</v>
      </c>
      <c r="B327">
        <v>8</v>
      </c>
      <c r="C327">
        <v>8</v>
      </c>
      <c r="D327">
        <v>1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0.04682181057158848</v>
      </c>
      <c r="N327">
        <v>0.04682181057158848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0.013625275653596378</v>
      </c>
      <c r="X327">
        <v>0.013625275653596378</v>
      </c>
      <c r="Y327">
        <v>8.33428228174275</v>
      </c>
      <c r="Z327">
        <v>8.33428228174275</v>
      </c>
      <c r="AA327">
        <v>2.425299066340155</v>
      </c>
      <c r="AB327">
        <v>0.013407830465729412</v>
      </c>
      <c r="AC327">
        <v>0.013407830465729412</v>
      </c>
      <c r="AD327">
        <v>0.8376193504150706</v>
      </c>
    </row>
    <row r="328" spans="1:30" ht="12.75">
      <c r="A328" t="s">
        <v>126</v>
      </c>
      <c r="B328">
        <v>63</v>
      </c>
      <c r="C328">
        <v>54</v>
      </c>
      <c r="D328">
        <v>29</v>
      </c>
      <c r="F328">
        <v>0.002002942678167516</v>
      </c>
      <c r="G328">
        <v>0</v>
      </c>
      <c r="H328">
        <v>0.024270549127414963</v>
      </c>
      <c r="I328">
        <v>0</v>
      </c>
      <c r="J328">
        <v>0</v>
      </c>
      <c r="K328">
        <v>0</v>
      </c>
      <c r="L328">
        <v>0.3168340259990883</v>
      </c>
      <c r="M328">
        <v>0</v>
      </c>
      <c r="N328">
        <v>0.34310751780467075</v>
      </c>
      <c r="P328">
        <v>0.00013014130750441292</v>
      </c>
      <c r="Q328">
        <v>0</v>
      </c>
      <c r="R328">
        <v>0.0028530157154102592</v>
      </c>
      <c r="S328">
        <v>0</v>
      </c>
      <c r="T328">
        <v>0</v>
      </c>
      <c r="U328">
        <v>0</v>
      </c>
      <c r="V328">
        <v>0.16680414016463685</v>
      </c>
      <c r="W328">
        <v>0</v>
      </c>
      <c r="X328">
        <v>0.16978729718755153</v>
      </c>
      <c r="Y328">
        <v>61.07313816923139</v>
      </c>
      <c r="Z328">
        <v>61.07313816923139</v>
      </c>
      <c r="AA328">
        <v>30.222138899384174</v>
      </c>
      <c r="AB328">
        <v>0.06079262710530662</v>
      </c>
      <c r="AC328">
        <v>0.8191700158326354</v>
      </c>
      <c r="AD328">
        <v>0.0494215017130503</v>
      </c>
    </row>
    <row r="329" spans="1:30" ht="12.75">
      <c r="A329" t="s">
        <v>127</v>
      </c>
      <c r="B329">
        <v>23</v>
      </c>
      <c r="C329">
        <v>29</v>
      </c>
      <c r="D329">
        <v>9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0.08470832999796414</v>
      </c>
      <c r="N329">
        <v>0.08470832999796414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0.04459653632698334</v>
      </c>
      <c r="X329">
        <v>0.04459653632698334</v>
      </c>
      <c r="Y329">
        <v>15.078082739637617</v>
      </c>
      <c r="Z329">
        <v>15.078082739637617</v>
      </c>
      <c r="AA329">
        <v>7.938183466203035</v>
      </c>
      <c r="AB329">
        <v>4.162118895597446</v>
      </c>
      <c r="AC329">
        <v>12.854404870379048</v>
      </c>
      <c r="AD329">
        <v>0.1420292635266947</v>
      </c>
    </row>
    <row r="330" spans="2:29" ht="12.75">
      <c r="B330">
        <v>178</v>
      </c>
      <c r="C330">
        <v>178</v>
      </c>
      <c r="D330">
        <v>66</v>
      </c>
      <c r="F330">
        <v>0.03082633369031448</v>
      </c>
      <c r="G330">
        <v>0</v>
      </c>
      <c r="H330">
        <v>0.20646908874862518</v>
      </c>
      <c r="I330">
        <v>0</v>
      </c>
      <c r="J330">
        <v>0</v>
      </c>
      <c r="K330">
        <v>0</v>
      </c>
      <c r="L330">
        <v>0.6018064055946778</v>
      </c>
      <c r="M330">
        <v>0.16089817196638254</v>
      </c>
      <c r="N330">
        <v>1</v>
      </c>
      <c r="P330">
        <v>0.011710767182376331</v>
      </c>
      <c r="Q330">
        <v>0</v>
      </c>
      <c r="R330">
        <v>0.07843655534852803</v>
      </c>
      <c r="S330">
        <v>0</v>
      </c>
      <c r="T330">
        <v>0</v>
      </c>
      <c r="U330">
        <v>0</v>
      </c>
      <c r="V330">
        <v>0.22862318871855805</v>
      </c>
      <c r="W330">
        <v>0.06112439613797724</v>
      </c>
      <c r="X330">
        <v>0.3798949073874397</v>
      </c>
      <c r="Y330">
        <v>178</v>
      </c>
      <c r="Z330">
        <v>178</v>
      </c>
      <c r="AA330">
        <v>67.62129351496425</v>
      </c>
      <c r="AB330">
        <v>13.383103873604659</v>
      </c>
      <c r="AC330">
        <v>25.42833934507029</v>
      </c>
    </row>
    <row r="331" spans="4:30" ht="12.75">
      <c r="D331">
        <v>112</v>
      </c>
      <c r="AA331">
        <v>110.37870648503575</v>
      </c>
      <c r="AD331">
        <v>0.023814309347985497</v>
      </c>
    </row>
    <row r="332" spans="4:30" ht="12.75">
      <c r="D332">
        <v>178</v>
      </c>
      <c r="AA332">
        <v>178</v>
      </c>
      <c r="AD332" s="34">
        <v>1.6247271702905117</v>
      </c>
    </row>
    <row r="336" spans="1:6" ht="12.75">
      <c r="A336" t="s">
        <v>134</v>
      </c>
      <c r="B336">
        <v>0.17604706807699752</v>
      </c>
      <c r="F336" t="s">
        <v>12</v>
      </c>
    </row>
    <row r="337" spans="1:2" ht="12.75">
      <c r="A337" t="s">
        <v>135</v>
      </c>
      <c r="B337">
        <v>0.36686263332151503</v>
      </c>
    </row>
    <row r="338" spans="1:2" ht="12.75">
      <c r="A338" t="s">
        <v>136</v>
      </c>
      <c r="B338">
        <v>0</v>
      </c>
    </row>
    <row r="339" spans="6:16" ht="12.75">
      <c r="F339" t="s">
        <v>137</v>
      </c>
      <c r="P339" t="s">
        <v>138</v>
      </c>
    </row>
    <row r="340" spans="25:28" ht="12.75">
      <c r="Y340" t="s">
        <v>139</v>
      </c>
      <c r="Z340" t="s">
        <v>140</v>
      </c>
      <c r="AA340" t="s">
        <v>141</v>
      </c>
      <c r="AB340" t="s">
        <v>142</v>
      </c>
    </row>
    <row r="341" spans="6:24" ht="12.75">
      <c r="F341">
        <v>0</v>
      </c>
      <c r="G341">
        <v>0</v>
      </c>
      <c r="H341">
        <v>0.23961416282737086</v>
      </c>
      <c r="I341">
        <v>0</v>
      </c>
      <c r="J341">
        <v>0</v>
      </c>
      <c r="K341">
        <v>0</v>
      </c>
      <c r="L341">
        <v>0.598536193916549</v>
      </c>
      <c r="M341">
        <v>0.16185064325607995</v>
      </c>
      <c r="N341">
        <v>1.000001</v>
      </c>
      <c r="P341">
        <v>0</v>
      </c>
      <c r="Q341">
        <v>0</v>
      </c>
      <c r="R341">
        <v>0.23961416282737086</v>
      </c>
      <c r="S341">
        <v>0</v>
      </c>
      <c r="T341">
        <v>0</v>
      </c>
      <c r="U341">
        <v>0</v>
      </c>
      <c r="V341">
        <v>0.598536193916549</v>
      </c>
      <c r="W341">
        <v>0.16185064325607995</v>
      </c>
      <c r="X341">
        <v>1.000001</v>
      </c>
    </row>
    <row r="342" spans="2:24" ht="12.75">
      <c r="B342" t="s">
        <v>43</v>
      </c>
      <c r="C342" t="s">
        <v>44</v>
      </c>
      <c r="D342" t="s">
        <v>45</v>
      </c>
      <c r="F342" t="s">
        <v>120</v>
      </c>
      <c r="G342" t="s">
        <v>121</v>
      </c>
      <c r="H342" t="s">
        <v>122</v>
      </c>
      <c r="I342" t="s">
        <v>123</v>
      </c>
      <c r="J342" t="s">
        <v>124</v>
      </c>
      <c r="K342" t="s">
        <v>125</v>
      </c>
      <c r="L342" t="s">
        <v>126</v>
      </c>
      <c r="M342" t="s">
        <v>127</v>
      </c>
      <c r="N342">
        <v>0</v>
      </c>
      <c r="P342" t="s">
        <v>120</v>
      </c>
      <c r="Q342" t="s">
        <v>121</v>
      </c>
      <c r="R342" t="s">
        <v>122</v>
      </c>
      <c r="S342" t="s">
        <v>123</v>
      </c>
      <c r="T342" t="s">
        <v>124</v>
      </c>
      <c r="U342" t="s">
        <v>125</v>
      </c>
      <c r="V342" t="s">
        <v>126</v>
      </c>
      <c r="W342" t="s">
        <v>127</v>
      </c>
      <c r="X342">
        <v>0</v>
      </c>
    </row>
    <row r="343" spans="1:30" ht="12.75">
      <c r="A343" t="s">
        <v>120</v>
      </c>
      <c r="B343">
        <v>16</v>
      </c>
      <c r="C343">
        <v>17</v>
      </c>
      <c r="D343">
        <v>5</v>
      </c>
      <c r="F343">
        <v>0</v>
      </c>
      <c r="G343">
        <v>0</v>
      </c>
      <c r="H343">
        <v>0.0724299802488963</v>
      </c>
      <c r="I343">
        <v>0</v>
      </c>
      <c r="J343">
        <v>0</v>
      </c>
      <c r="K343">
        <v>0</v>
      </c>
      <c r="L343">
        <v>0.03865651454087407</v>
      </c>
      <c r="M343">
        <v>0</v>
      </c>
      <c r="N343">
        <v>0.11108649478977037</v>
      </c>
      <c r="P343">
        <v>0</v>
      </c>
      <c r="Q343">
        <v>0</v>
      </c>
      <c r="R343">
        <v>0.021893956421244774</v>
      </c>
      <c r="S343">
        <v>0</v>
      </c>
      <c r="T343">
        <v>0</v>
      </c>
      <c r="U343">
        <v>0</v>
      </c>
      <c r="V343">
        <v>0.0024966345087180392</v>
      </c>
      <c r="W343">
        <v>0</v>
      </c>
      <c r="X343">
        <v>0.024390590929962812</v>
      </c>
      <c r="Y343" s="4">
        <v>19.773396072579125</v>
      </c>
      <c r="Z343" s="4">
        <v>19.773396072579125</v>
      </c>
      <c r="AA343" s="4">
        <v>4.3415251855333805</v>
      </c>
      <c r="AB343" s="4">
        <v>0.7200845959031243</v>
      </c>
      <c r="AC343" s="4">
        <v>0.38899366336285857</v>
      </c>
      <c r="AD343" s="35">
        <v>0.09987022135254069</v>
      </c>
    </row>
    <row r="344" spans="1:30" ht="12.75">
      <c r="A344" t="s">
        <v>121</v>
      </c>
      <c r="B344">
        <v>5</v>
      </c>
      <c r="C344">
        <v>6</v>
      </c>
      <c r="D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0.010453138520392972</v>
      </c>
      <c r="N344">
        <v>0.010453138520392972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0.000675116902400193</v>
      </c>
      <c r="X344">
        <v>0.000675116902400193</v>
      </c>
      <c r="Y344" s="4">
        <v>1.860658656629949</v>
      </c>
      <c r="Z344" s="4">
        <v>1.860658656629949</v>
      </c>
      <c r="AA344" s="4">
        <v>0.12017080862723435</v>
      </c>
      <c r="AB344" s="4">
        <v>5.296760926608017</v>
      </c>
      <c r="AC344" s="4">
        <v>9.208645925398365</v>
      </c>
      <c r="AD344" s="35">
        <v>0.12017080862723435</v>
      </c>
    </row>
    <row r="345" spans="1:30" ht="12.75">
      <c r="A345" t="s">
        <v>122</v>
      </c>
      <c r="B345">
        <v>24</v>
      </c>
      <c r="C345">
        <v>29</v>
      </c>
      <c r="D345">
        <v>12</v>
      </c>
      <c r="F345">
        <v>0</v>
      </c>
      <c r="G345">
        <v>0</v>
      </c>
      <c r="H345">
        <v>0.12500081174299166</v>
      </c>
      <c r="I345">
        <v>0</v>
      </c>
      <c r="J345">
        <v>0</v>
      </c>
      <c r="K345">
        <v>0</v>
      </c>
      <c r="L345">
        <v>0.06671402753609962</v>
      </c>
      <c r="M345">
        <v>0</v>
      </c>
      <c r="N345">
        <v>0.19171483927909128</v>
      </c>
      <c r="P345">
        <v>0</v>
      </c>
      <c r="Q345">
        <v>0</v>
      </c>
      <c r="R345">
        <v>0.06520984716443476</v>
      </c>
      <c r="S345">
        <v>0</v>
      </c>
      <c r="T345">
        <v>0</v>
      </c>
      <c r="U345">
        <v>0</v>
      </c>
      <c r="V345">
        <v>0.007436077409059754</v>
      </c>
      <c r="W345">
        <v>0</v>
      </c>
      <c r="X345">
        <v>0.07264592457349452</v>
      </c>
      <c r="Y345" s="4">
        <v>34.125241391678244</v>
      </c>
      <c r="Z345" s="4">
        <v>34.125241391678244</v>
      </c>
      <c r="AA345" s="4">
        <v>12.930974574082024</v>
      </c>
      <c r="AB345" s="4">
        <v>3.00424287298243</v>
      </c>
      <c r="AC345" s="4">
        <v>0.7697557072630018</v>
      </c>
      <c r="AD345" s="35">
        <v>0.06702616671479565</v>
      </c>
    </row>
    <row r="346" spans="1:30" ht="12.75">
      <c r="A346" t="s">
        <v>123</v>
      </c>
      <c r="B346">
        <v>3</v>
      </c>
      <c r="C346">
        <v>5</v>
      </c>
      <c r="D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0.018040192691215973</v>
      </c>
      <c r="N346">
        <v>0.018040192691215973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0.002010795544514938</v>
      </c>
      <c r="X346">
        <v>0.002010795544514938</v>
      </c>
      <c r="Y346" s="4">
        <v>3.2111542990364432</v>
      </c>
      <c r="Z346" s="4">
        <v>3.2111542990364432</v>
      </c>
      <c r="AA346" s="4">
        <v>0.357921606923659</v>
      </c>
      <c r="AB346" s="4">
        <v>0.013884769727493461</v>
      </c>
      <c r="AC346" s="4">
        <v>0.9965167176226939</v>
      </c>
      <c r="AD346" s="35">
        <v>0.357921606923659</v>
      </c>
    </row>
    <row r="347" spans="1:30" ht="12.75">
      <c r="A347" t="s">
        <v>124</v>
      </c>
      <c r="B347">
        <v>36</v>
      </c>
      <c r="C347">
        <v>30</v>
      </c>
      <c r="D347">
        <v>10</v>
      </c>
      <c r="F347">
        <v>0</v>
      </c>
      <c r="G347">
        <v>0</v>
      </c>
      <c r="H347">
        <v>0.015475502507083263</v>
      </c>
      <c r="I347">
        <v>0</v>
      </c>
      <c r="J347">
        <v>0</v>
      </c>
      <c r="K347">
        <v>0</v>
      </c>
      <c r="L347">
        <v>0.18092404969758807</v>
      </c>
      <c r="M347">
        <v>0</v>
      </c>
      <c r="N347">
        <v>0.19639955220467134</v>
      </c>
      <c r="P347">
        <v>0</v>
      </c>
      <c r="Q347">
        <v>0</v>
      </c>
      <c r="R347">
        <v>0.0009994867374316305</v>
      </c>
      <c r="S347">
        <v>0</v>
      </c>
      <c r="T347">
        <v>0</v>
      </c>
      <c r="U347">
        <v>0</v>
      </c>
      <c r="V347">
        <v>0.05468927709247135</v>
      </c>
      <c r="W347">
        <v>0</v>
      </c>
      <c r="X347">
        <v>0.05568876382990298</v>
      </c>
      <c r="Y347" s="4">
        <v>34.9591202924315</v>
      </c>
      <c r="Z347" s="4">
        <v>34.9591202924315</v>
      </c>
      <c r="AA347" s="4">
        <v>9.91259996172273</v>
      </c>
      <c r="AB347" s="4">
        <v>0.030991356663584137</v>
      </c>
      <c r="AC347" s="4">
        <v>0.703475198148225</v>
      </c>
      <c r="AD347" s="35">
        <v>0.0007706118193375268</v>
      </c>
    </row>
    <row r="348" spans="1:30" ht="12.75">
      <c r="A348" t="s">
        <v>125</v>
      </c>
      <c r="B348">
        <v>8</v>
      </c>
      <c r="C348">
        <v>8</v>
      </c>
      <c r="D348">
        <v>1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0.04892381466931363</v>
      </c>
      <c r="N348">
        <v>0.04892381466931363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0.014788570460052424</v>
      </c>
      <c r="X348">
        <v>0.014788570460052424</v>
      </c>
      <c r="Y348" s="4">
        <v>8.708439011137825</v>
      </c>
      <c r="Z348" s="4">
        <v>8.708439011137825</v>
      </c>
      <c r="AA348" s="4">
        <v>2.6323655418893317</v>
      </c>
      <c r="AB348" s="4">
        <v>0.05763212349079359</v>
      </c>
      <c r="AC348" s="4">
        <v>0.05763212349079359</v>
      </c>
      <c r="AD348" s="35">
        <v>1.0122519915813712</v>
      </c>
    </row>
    <row r="349" spans="1:30" ht="12.75">
      <c r="A349" t="s">
        <v>126</v>
      </c>
      <c r="B349">
        <v>63</v>
      </c>
      <c r="C349">
        <v>54</v>
      </c>
      <c r="D349">
        <v>29</v>
      </c>
      <c r="F349">
        <v>0</v>
      </c>
      <c r="G349">
        <v>0</v>
      </c>
      <c r="H349">
        <v>0.026707868328399664</v>
      </c>
      <c r="I349">
        <v>0</v>
      </c>
      <c r="J349">
        <v>0</v>
      </c>
      <c r="K349">
        <v>0</v>
      </c>
      <c r="L349">
        <v>0.31224160214198726</v>
      </c>
      <c r="M349">
        <v>0</v>
      </c>
      <c r="N349">
        <v>0.3389494704703869</v>
      </c>
      <c r="P349">
        <v>0</v>
      </c>
      <c r="Q349">
        <v>0</v>
      </c>
      <c r="R349">
        <v>0.002976911807842659</v>
      </c>
      <c r="S349">
        <v>0</v>
      </c>
      <c r="T349">
        <v>0</v>
      </c>
      <c r="U349">
        <v>0</v>
      </c>
      <c r="V349">
        <v>0.16288875944198672</v>
      </c>
      <c r="W349">
        <v>0</v>
      </c>
      <c r="X349">
        <v>0.16586567124982937</v>
      </c>
      <c r="Y349" s="4">
        <v>60.333005743728876</v>
      </c>
      <c r="Z349" s="4">
        <v>60.333005743728876</v>
      </c>
      <c r="AA349" s="4">
        <v>29.524089482469627</v>
      </c>
      <c r="AB349" s="4">
        <v>0.11789332017031973</v>
      </c>
      <c r="AC349" s="4">
        <v>0.6647598815225897</v>
      </c>
      <c r="AD349" s="35">
        <v>0.009303243231205172</v>
      </c>
    </row>
    <row r="350" spans="1:30" ht="12.75">
      <c r="A350" t="s">
        <v>127</v>
      </c>
      <c r="B350">
        <v>23</v>
      </c>
      <c r="C350">
        <v>29</v>
      </c>
      <c r="D350">
        <v>9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0.08443349737515737</v>
      </c>
      <c r="N350">
        <v>0.08443349737515737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0.04404687763718791</v>
      </c>
      <c r="X350">
        <v>0.04404687763718791</v>
      </c>
      <c r="Y350" s="4">
        <v>15.029162532778013</v>
      </c>
      <c r="Z350" s="4">
        <v>15.029162532778013</v>
      </c>
      <c r="AA350" s="4">
        <v>7.840344219419448</v>
      </c>
      <c r="AB350" s="4">
        <v>4.22739788662902</v>
      </c>
      <c r="AC350" s="4">
        <v>12.987037641641333</v>
      </c>
      <c r="AD350" s="35">
        <v>0.17152327650398336</v>
      </c>
    </row>
    <row r="351" spans="2:30" ht="12.75">
      <c r="B351">
        <v>178</v>
      </c>
      <c r="C351">
        <v>178</v>
      </c>
      <c r="D351">
        <v>66</v>
      </c>
      <c r="F351">
        <v>0</v>
      </c>
      <c r="G351">
        <v>0</v>
      </c>
      <c r="H351">
        <v>0.23961416282737089</v>
      </c>
      <c r="I351">
        <v>0</v>
      </c>
      <c r="J351">
        <v>0</v>
      </c>
      <c r="K351">
        <v>0</v>
      </c>
      <c r="L351">
        <v>0.598536193916549</v>
      </c>
      <c r="M351">
        <v>0.16185064325607995</v>
      </c>
      <c r="N351">
        <v>1.000001</v>
      </c>
      <c r="P351">
        <v>0</v>
      </c>
      <c r="Q351">
        <v>0</v>
      </c>
      <c r="R351">
        <v>0.09108020213095383</v>
      </c>
      <c r="S351">
        <v>0</v>
      </c>
      <c r="T351">
        <v>0</v>
      </c>
      <c r="U351">
        <v>0</v>
      </c>
      <c r="V351">
        <v>0.22751074845223584</v>
      </c>
      <c r="W351">
        <v>0.06152136054415547</v>
      </c>
      <c r="X351">
        <v>0.38011231112734517</v>
      </c>
      <c r="Y351" s="4">
        <v>178.00017799999995</v>
      </c>
      <c r="Z351" s="4">
        <v>178.00017799999995</v>
      </c>
      <c r="AA351" s="4">
        <v>67.65999138066744</v>
      </c>
      <c r="AB351" s="4">
        <v>13.468887852174781</v>
      </c>
      <c r="AC351" s="4">
        <v>25.776816858449862</v>
      </c>
      <c r="AD351" s="35"/>
    </row>
    <row r="352" spans="4:30" ht="12.75">
      <c r="D352">
        <v>112</v>
      </c>
      <c r="Y352" s="4"/>
      <c r="Z352" s="4"/>
      <c r="AA352" s="4">
        <v>110.34000861933256</v>
      </c>
      <c r="AB352" s="4"/>
      <c r="AC352" s="4"/>
      <c r="AD352" s="35">
        <v>0.02497345630447392</v>
      </c>
    </row>
    <row r="353" spans="4:30" ht="12.75">
      <c r="D353">
        <v>178</v>
      </c>
      <c r="AA353">
        <v>178</v>
      </c>
      <c r="AD353" s="34">
        <v>1.863811383058601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3"/>
  <sheetViews>
    <sheetView workbookViewId="0" topLeftCell="A1">
      <selection activeCell="AE20" sqref="AE20:AG22"/>
    </sheetView>
  </sheetViews>
  <sheetFormatPr defaultColWidth="11.00390625" defaultRowHeight="12"/>
  <cols>
    <col min="2" max="2" width="7.375" style="0" bestFit="1" customWidth="1"/>
    <col min="3" max="4" width="4.50390625" style="0" customWidth="1"/>
    <col min="5" max="5" width="7.375" style="0" customWidth="1"/>
    <col min="6" max="7" width="3.125" style="0" customWidth="1"/>
    <col min="8" max="8" width="6.50390625" style="0" customWidth="1"/>
    <col min="9" max="9" width="6.375" style="0" customWidth="1"/>
    <col min="10" max="10" width="10.625" style="0" customWidth="1"/>
    <col min="11" max="11" width="9.875" style="0" customWidth="1"/>
    <col min="12" max="13" width="3.125" style="0" customWidth="1"/>
    <col min="14" max="15" width="6.50390625" style="0" customWidth="1"/>
    <col min="16" max="16" width="6.375" style="0" customWidth="1"/>
    <col min="17" max="17" width="10.625" style="0" customWidth="1"/>
    <col min="18" max="18" width="7.375" style="0" customWidth="1"/>
    <col min="19" max="20" width="4.50390625" style="0" customWidth="1"/>
    <col min="21" max="21" width="7.375" style="0" customWidth="1"/>
    <col min="22" max="23" width="3.125" style="0" customWidth="1"/>
    <col min="24" max="24" width="6.50390625" style="0" customWidth="1"/>
    <col min="25" max="25" width="6.375" style="0" customWidth="1"/>
    <col min="26" max="26" width="10.625" style="0" customWidth="1"/>
    <col min="27" max="27" width="9.875" style="0" customWidth="1"/>
  </cols>
  <sheetData>
    <row r="1" spans="19:22" ht="12.75">
      <c r="S1" t="s">
        <v>151</v>
      </c>
      <c r="T1" t="s">
        <v>150</v>
      </c>
      <c r="U1" t="s">
        <v>152</v>
      </c>
      <c r="V1" t="s">
        <v>153</v>
      </c>
    </row>
    <row r="2" spans="1:22" ht="12.75">
      <c r="A2" s="8" t="s">
        <v>20</v>
      </c>
      <c r="B2" s="17" t="s">
        <v>116</v>
      </c>
      <c r="P2" t="s">
        <v>154</v>
      </c>
      <c r="Q2">
        <v>99</v>
      </c>
      <c r="R2">
        <v>8</v>
      </c>
      <c r="S2">
        <f>Q2+R2</f>
        <v>107</v>
      </c>
      <c r="T2">
        <f>S2/2</f>
        <v>53.5</v>
      </c>
      <c r="U2">
        <f>SQRT(T2/2)</f>
        <v>5.172040216394301</v>
      </c>
      <c r="V2">
        <f>(Q2-T2)/U2</f>
        <v>8.797302050315539</v>
      </c>
    </row>
    <row r="3" spans="1:22" ht="12.75">
      <c r="A3" s="8" t="s">
        <v>32</v>
      </c>
      <c r="B3" s="17" t="s">
        <v>116</v>
      </c>
      <c r="P3" t="s">
        <v>155</v>
      </c>
      <c r="Q3">
        <v>84</v>
      </c>
      <c r="R3">
        <v>11</v>
      </c>
      <c r="S3">
        <f aca="true" t="shared" si="0" ref="S3:S9">Q3+R3</f>
        <v>95</v>
      </c>
      <c r="T3">
        <f aca="true" t="shared" si="1" ref="T3:T13">S3/2</f>
        <v>47.5</v>
      </c>
      <c r="U3">
        <f aca="true" t="shared" si="2" ref="U3:U13">SQRT(T3/2)</f>
        <v>4.8733971724044824</v>
      </c>
      <c r="V3">
        <f aca="true" t="shared" si="3" ref="V3:V9">(Q3-T3)/U3</f>
        <v>7.489641970221624</v>
      </c>
    </row>
    <row r="4" spans="1:22" ht="12.75">
      <c r="A4" s="8" t="s">
        <v>84</v>
      </c>
      <c r="B4" s="17" t="s">
        <v>116</v>
      </c>
      <c r="P4" t="s">
        <v>156</v>
      </c>
      <c r="Q4">
        <v>87</v>
      </c>
      <c r="R4">
        <v>13</v>
      </c>
      <c r="S4">
        <f t="shared" si="0"/>
        <v>100</v>
      </c>
      <c r="T4">
        <f t="shared" si="1"/>
        <v>50</v>
      </c>
      <c r="U4">
        <f t="shared" si="2"/>
        <v>5</v>
      </c>
      <c r="V4">
        <f t="shared" si="3"/>
        <v>7.4</v>
      </c>
    </row>
    <row r="5" spans="1:22" ht="12.75">
      <c r="A5" s="8" t="s">
        <v>88</v>
      </c>
      <c r="B5" s="17" t="s">
        <v>116</v>
      </c>
      <c r="P5" t="s">
        <v>157</v>
      </c>
      <c r="Q5">
        <v>83</v>
      </c>
      <c r="R5">
        <v>14</v>
      </c>
      <c r="S5">
        <f t="shared" si="0"/>
        <v>97</v>
      </c>
      <c r="T5">
        <f t="shared" si="1"/>
        <v>48.5</v>
      </c>
      <c r="U5">
        <f t="shared" si="2"/>
        <v>4.924428900898053</v>
      </c>
      <c r="V5">
        <f t="shared" si="3"/>
        <v>7.005888539421971</v>
      </c>
    </row>
    <row r="6" spans="1:22" ht="12.75">
      <c r="A6" s="8" t="s">
        <v>133</v>
      </c>
      <c r="B6" s="17" t="s">
        <v>116</v>
      </c>
      <c r="P6" t="s">
        <v>158</v>
      </c>
      <c r="Q6">
        <v>47</v>
      </c>
      <c r="R6">
        <v>15</v>
      </c>
      <c r="S6">
        <f t="shared" si="0"/>
        <v>62</v>
      </c>
      <c r="T6">
        <f t="shared" si="1"/>
        <v>31</v>
      </c>
      <c r="U6">
        <f t="shared" si="2"/>
        <v>3.9370039370059056</v>
      </c>
      <c r="V6">
        <f t="shared" si="3"/>
        <v>4.064004064006096</v>
      </c>
    </row>
    <row r="7" spans="1:22" ht="12.75">
      <c r="A7" s="8" t="s">
        <v>129</v>
      </c>
      <c r="B7" s="17" t="s">
        <v>116</v>
      </c>
      <c r="P7" t="s">
        <v>159</v>
      </c>
      <c r="Q7">
        <v>51</v>
      </c>
      <c r="R7">
        <v>16</v>
      </c>
      <c r="S7">
        <f t="shared" si="0"/>
        <v>67</v>
      </c>
      <c r="T7">
        <f t="shared" si="1"/>
        <v>33.5</v>
      </c>
      <c r="U7">
        <f t="shared" si="2"/>
        <v>4.092676385936226</v>
      </c>
      <c r="V7">
        <f t="shared" si="3"/>
        <v>4.275930552470681</v>
      </c>
    </row>
    <row r="8" spans="1:22" ht="12.75">
      <c r="A8" s="8" t="s">
        <v>80</v>
      </c>
      <c r="B8" s="17" t="s">
        <v>116</v>
      </c>
      <c r="P8" t="s">
        <v>160</v>
      </c>
      <c r="Q8">
        <v>42</v>
      </c>
      <c r="R8">
        <v>27</v>
      </c>
      <c r="S8">
        <f t="shared" si="0"/>
        <v>69</v>
      </c>
      <c r="T8">
        <f t="shared" si="1"/>
        <v>34.5</v>
      </c>
      <c r="U8">
        <f t="shared" si="2"/>
        <v>4.153311931459038</v>
      </c>
      <c r="V8">
        <f t="shared" si="3"/>
        <v>1.8057877962865376</v>
      </c>
    </row>
    <row r="9" spans="16:22" ht="12.75">
      <c r="P9" t="s">
        <v>161</v>
      </c>
      <c r="Q9">
        <v>55</v>
      </c>
      <c r="R9">
        <v>24</v>
      </c>
      <c r="S9">
        <f t="shared" si="0"/>
        <v>79</v>
      </c>
      <c r="T9">
        <f t="shared" si="1"/>
        <v>39.5</v>
      </c>
      <c r="U9">
        <f t="shared" si="2"/>
        <v>4.444097208657794</v>
      </c>
      <c r="V9">
        <f t="shared" si="3"/>
        <v>3.487772492870674</v>
      </c>
    </row>
    <row r="10" spans="1:22" ht="12.75">
      <c r="A10" s="5" t="s">
        <v>42</v>
      </c>
      <c r="B10" s="8" t="s">
        <v>82</v>
      </c>
      <c r="C10" s="6"/>
      <c r="D10" s="24"/>
      <c r="M10" t="s">
        <v>129</v>
      </c>
      <c r="N10">
        <f>(121+130)/(2*178)</f>
        <v>0.7050561797752809</v>
      </c>
      <c r="P10" t="s">
        <v>162</v>
      </c>
      <c r="Q10">
        <v>100</v>
      </c>
      <c r="R10">
        <v>27</v>
      </c>
      <c r="S10">
        <f>Q10+R10</f>
        <v>127</v>
      </c>
      <c r="T10">
        <f t="shared" si="1"/>
        <v>63.5</v>
      </c>
      <c r="U10">
        <f t="shared" si="2"/>
        <v>5.634713834792323</v>
      </c>
      <c r="V10">
        <f>(Q10-T10)/U10</f>
        <v>6.47770251873763</v>
      </c>
    </row>
    <row r="11" spans="1:22" ht="12.75">
      <c r="A11" s="8" t="s">
        <v>34</v>
      </c>
      <c r="B11" s="5">
        <v>-1</v>
      </c>
      <c r="C11" s="6">
        <v>1</v>
      </c>
      <c r="D11" s="7" t="s">
        <v>115</v>
      </c>
      <c r="M11" t="s">
        <v>164</v>
      </c>
      <c r="N11">
        <f>(130+139)/(2*178)</f>
        <v>0.7556179775280899</v>
      </c>
      <c r="O11">
        <f>1-N11</f>
        <v>0.2443820224719101</v>
      </c>
      <c r="P11" t="s">
        <v>163</v>
      </c>
      <c r="Q11">
        <v>113</v>
      </c>
      <c r="R11">
        <v>22</v>
      </c>
      <c r="S11">
        <f>Q11+R11</f>
        <v>135</v>
      </c>
      <c r="T11">
        <f t="shared" si="1"/>
        <v>67.5</v>
      </c>
      <c r="U11">
        <f t="shared" si="2"/>
        <v>5.809475019311126</v>
      </c>
      <c r="V11">
        <f>(Q11-T11)/U11</f>
        <v>7.83203298899722</v>
      </c>
    </row>
    <row r="12" spans="1:22" ht="12.75">
      <c r="A12" s="5">
        <v>-1</v>
      </c>
      <c r="B12" s="26">
        <v>38</v>
      </c>
      <c r="C12" s="27">
        <v>27</v>
      </c>
      <c r="D12" s="9">
        <v>65</v>
      </c>
      <c r="M12" t="s">
        <v>133</v>
      </c>
      <c r="N12">
        <f>(98+86)/(2*178)</f>
        <v>0.5168539325842697</v>
      </c>
      <c r="P12" t="s">
        <v>165</v>
      </c>
      <c r="Q12">
        <v>60</v>
      </c>
      <c r="R12">
        <v>54</v>
      </c>
      <c r="S12">
        <f>Q12+R12</f>
        <v>114</v>
      </c>
      <c r="T12">
        <f t="shared" si="1"/>
        <v>57</v>
      </c>
      <c r="U12">
        <f t="shared" si="2"/>
        <v>5.338539126015656</v>
      </c>
      <c r="V12">
        <f>(Q12-T12)/U12</f>
        <v>0.5619514869490164</v>
      </c>
    </row>
    <row r="13" spans="1:22" ht="12.75">
      <c r="A13" s="12">
        <v>1</v>
      </c>
      <c r="B13" s="28">
        <v>23</v>
      </c>
      <c r="C13" s="29">
        <v>90</v>
      </c>
      <c r="D13" s="13">
        <v>113</v>
      </c>
      <c r="M13" t="s">
        <v>34</v>
      </c>
      <c r="N13">
        <f>(117+113)/(2*178)</f>
        <v>0.6460674157303371</v>
      </c>
      <c r="P13" t="s">
        <v>166</v>
      </c>
      <c r="Q13">
        <v>90</v>
      </c>
      <c r="R13">
        <v>38</v>
      </c>
      <c r="S13">
        <f>Q13+R13</f>
        <v>128</v>
      </c>
      <c r="T13">
        <f t="shared" si="1"/>
        <v>64</v>
      </c>
      <c r="U13">
        <f t="shared" si="2"/>
        <v>5.656854249492381</v>
      </c>
      <c r="V13">
        <f>(Q13-T13)/U13</f>
        <v>4.596194077712559</v>
      </c>
    </row>
    <row r="14" spans="1:4" ht="12.75">
      <c r="A14" s="14" t="s">
        <v>115</v>
      </c>
      <c r="B14" s="30">
        <v>61</v>
      </c>
      <c r="C14" s="31">
        <v>117</v>
      </c>
      <c r="D14" s="16">
        <v>178</v>
      </c>
    </row>
    <row r="16" spans="29:33" ht="12.75">
      <c r="AC16" t="s">
        <v>198</v>
      </c>
      <c r="AD16" t="s">
        <v>199</v>
      </c>
      <c r="AE16" t="s">
        <v>200</v>
      </c>
      <c r="AF16" t="s">
        <v>152</v>
      </c>
      <c r="AG16" t="s">
        <v>153</v>
      </c>
    </row>
    <row r="17" spans="29:33" ht="12.75">
      <c r="AC17">
        <v>38</v>
      </c>
      <c r="AD17">
        <v>3</v>
      </c>
      <c r="AE17">
        <f aca="true" t="shared" si="4" ref="AE17:AE22">(AC17+AD17)/2</f>
        <v>20.5</v>
      </c>
      <c r="AF17">
        <f aca="true" t="shared" si="5" ref="AF17:AF22">SQRT(AE17/2)</f>
        <v>3.2015621187164243</v>
      </c>
      <c r="AG17" s="4">
        <f aca="true" t="shared" si="6" ref="AG17:AG22">(AC17-AE17)/AF17</f>
        <v>5.466081666101212</v>
      </c>
    </row>
    <row r="18" spans="17:33" ht="12.75">
      <c r="Q18" t="s">
        <v>195</v>
      </c>
      <c r="AC18">
        <v>76</v>
      </c>
      <c r="AD18">
        <v>16</v>
      </c>
      <c r="AE18">
        <f t="shared" si="4"/>
        <v>46</v>
      </c>
      <c r="AF18">
        <f t="shared" si="5"/>
        <v>4.79583152331272</v>
      </c>
      <c r="AG18" s="4">
        <f t="shared" si="6"/>
        <v>6.255432421712242</v>
      </c>
    </row>
    <row r="19" spans="10:33" ht="12.75">
      <c r="J19" t="s">
        <v>193</v>
      </c>
      <c r="K19" t="s">
        <v>196</v>
      </c>
      <c r="AC19">
        <v>72</v>
      </c>
      <c r="AD19">
        <v>13</v>
      </c>
      <c r="AE19">
        <f t="shared" si="4"/>
        <v>42.5</v>
      </c>
      <c r="AF19">
        <f t="shared" si="5"/>
        <v>4.6097722286464435</v>
      </c>
      <c r="AG19" s="4">
        <f t="shared" si="6"/>
        <v>6.399448505650358</v>
      </c>
    </row>
    <row r="20" spans="1:33" ht="12.75">
      <c r="A20" s="8" t="s">
        <v>20</v>
      </c>
      <c r="B20" s="17" t="s">
        <v>116</v>
      </c>
      <c r="Q20" s="8" t="s">
        <v>20</v>
      </c>
      <c r="R20" s="17" t="s">
        <v>116</v>
      </c>
      <c r="AC20">
        <v>37</v>
      </c>
      <c r="AD20">
        <v>5</v>
      </c>
      <c r="AE20">
        <f t="shared" si="4"/>
        <v>21</v>
      </c>
      <c r="AF20">
        <f t="shared" si="5"/>
        <v>3.24037034920393</v>
      </c>
      <c r="AG20" s="4">
        <f t="shared" si="6"/>
        <v>4.937707198786941</v>
      </c>
    </row>
    <row r="21" spans="29:33" ht="12.75">
      <c r="AC21">
        <v>78</v>
      </c>
      <c r="AD21">
        <v>17</v>
      </c>
      <c r="AE21">
        <f t="shared" si="4"/>
        <v>47.5</v>
      </c>
      <c r="AF21">
        <f t="shared" si="5"/>
        <v>4.8733971724044824</v>
      </c>
      <c r="AG21" s="4">
        <f t="shared" si="6"/>
        <v>6.258467947719439</v>
      </c>
    </row>
    <row r="22" spans="1:33" ht="12.75">
      <c r="A22" s="5" t="s">
        <v>42</v>
      </c>
      <c r="B22" s="6"/>
      <c r="C22" s="8" t="s">
        <v>88</v>
      </c>
      <c r="D22" s="8" t="s">
        <v>80</v>
      </c>
      <c r="E22" s="6"/>
      <c r="F22" s="6"/>
      <c r="G22" s="6"/>
      <c r="H22" s="6"/>
      <c r="I22" s="6"/>
      <c r="J22" s="6"/>
      <c r="K22" s="24"/>
      <c r="Q22" s="5" t="s">
        <v>194</v>
      </c>
      <c r="R22" s="6"/>
      <c r="S22" s="8" t="s">
        <v>84</v>
      </c>
      <c r="T22" s="8" t="s">
        <v>78</v>
      </c>
      <c r="U22" s="6"/>
      <c r="V22" s="6"/>
      <c r="W22" s="6"/>
      <c r="X22" s="6"/>
      <c r="Y22" s="6"/>
      <c r="Z22" s="6"/>
      <c r="AA22" s="24"/>
      <c r="AC22">
        <v>74</v>
      </c>
      <c r="AD22">
        <v>14</v>
      </c>
      <c r="AE22">
        <f t="shared" si="4"/>
        <v>44</v>
      </c>
      <c r="AF22">
        <f t="shared" si="5"/>
        <v>4.690415759823431</v>
      </c>
      <c r="AG22" s="4">
        <f t="shared" si="6"/>
        <v>6.3960214906683115</v>
      </c>
    </row>
    <row r="23" spans="1:27" ht="12.75">
      <c r="A23" s="12"/>
      <c r="C23" s="5">
        <v>-1</v>
      </c>
      <c r="D23" s="11"/>
      <c r="E23" s="5" t="s">
        <v>112</v>
      </c>
      <c r="F23" s="5">
        <v>1</v>
      </c>
      <c r="G23" s="11"/>
      <c r="H23" s="5" t="s">
        <v>111</v>
      </c>
      <c r="I23" s="5" t="s">
        <v>113</v>
      </c>
      <c r="J23" s="5" t="s">
        <v>114</v>
      </c>
      <c r="K23" s="7" t="s">
        <v>115</v>
      </c>
      <c r="Q23" s="12"/>
      <c r="S23" s="5">
        <v>-1</v>
      </c>
      <c r="T23" s="11"/>
      <c r="U23" s="5" t="s">
        <v>112</v>
      </c>
      <c r="V23" s="5">
        <v>1</v>
      </c>
      <c r="W23" s="11"/>
      <c r="X23" s="5" t="s">
        <v>111</v>
      </c>
      <c r="Y23" s="5" t="s">
        <v>113</v>
      </c>
      <c r="Z23" s="5" t="s">
        <v>114</v>
      </c>
      <c r="AA23" s="7" t="s">
        <v>115</v>
      </c>
    </row>
    <row r="24" spans="1:27" ht="12.75">
      <c r="A24" s="8" t="s">
        <v>133</v>
      </c>
      <c r="B24" s="8" t="s">
        <v>32</v>
      </c>
      <c r="C24" s="5">
        <v>-1</v>
      </c>
      <c r="D24" s="6">
        <v>1</v>
      </c>
      <c r="E24" s="10"/>
      <c r="F24" s="5">
        <v>-1</v>
      </c>
      <c r="G24" s="6">
        <v>1</v>
      </c>
      <c r="H24" s="10"/>
      <c r="I24" s="5" t="s">
        <v>113</v>
      </c>
      <c r="J24" s="10"/>
      <c r="K24" s="25"/>
      <c r="Q24" s="8" t="s">
        <v>129</v>
      </c>
      <c r="R24" s="8" t="s">
        <v>30</v>
      </c>
      <c r="S24" s="5">
        <v>-1</v>
      </c>
      <c r="T24" s="6">
        <v>1</v>
      </c>
      <c r="U24" s="10"/>
      <c r="V24" s="5">
        <v>-1</v>
      </c>
      <c r="W24" s="6">
        <v>1</v>
      </c>
      <c r="X24" s="10"/>
      <c r="Y24" s="5" t="s">
        <v>113</v>
      </c>
      <c r="Z24" s="10"/>
      <c r="AA24" s="25"/>
    </row>
    <row r="25" spans="1:27" ht="12.75">
      <c r="A25" s="5">
        <v>-1</v>
      </c>
      <c r="B25" s="5">
        <v>-1</v>
      </c>
      <c r="C25" s="26">
        <v>42</v>
      </c>
      <c r="D25" s="27">
        <v>6</v>
      </c>
      <c r="E25" s="26">
        <v>48</v>
      </c>
      <c r="F25" s="37">
        <v>17</v>
      </c>
      <c r="G25" s="27">
        <v>4</v>
      </c>
      <c r="H25" s="26">
        <v>21</v>
      </c>
      <c r="I25" s="26"/>
      <c r="J25" s="26"/>
      <c r="K25" s="9">
        <v>69</v>
      </c>
      <c r="Q25" s="5">
        <v>-1</v>
      </c>
      <c r="R25" s="5">
        <v>-1</v>
      </c>
      <c r="S25" s="26">
        <v>16</v>
      </c>
      <c r="T25" s="27">
        <v>2</v>
      </c>
      <c r="U25" s="26">
        <v>18</v>
      </c>
      <c r="V25" s="37">
        <v>9</v>
      </c>
      <c r="W25" s="27">
        <v>5</v>
      </c>
      <c r="X25" s="26">
        <v>14</v>
      </c>
      <c r="Y25" s="26"/>
      <c r="Z25" s="26"/>
      <c r="AA25" s="9">
        <v>32</v>
      </c>
    </row>
    <row r="26" spans="1:27" ht="12.75">
      <c r="A26" s="10"/>
      <c r="B26" s="12">
        <v>1</v>
      </c>
      <c r="C26" s="28">
        <v>2</v>
      </c>
      <c r="D26" s="42">
        <v>4</v>
      </c>
      <c r="E26" s="28">
        <v>6</v>
      </c>
      <c r="F26" s="40">
        <v>1</v>
      </c>
      <c r="G26" s="29">
        <v>4</v>
      </c>
      <c r="H26" s="28">
        <v>5</v>
      </c>
      <c r="I26" s="28"/>
      <c r="J26" s="28"/>
      <c r="K26" s="13">
        <v>11</v>
      </c>
      <c r="Q26" s="10"/>
      <c r="R26" s="12">
        <v>1</v>
      </c>
      <c r="S26" s="28">
        <v>6</v>
      </c>
      <c r="T26" s="42">
        <v>3</v>
      </c>
      <c r="U26" s="28">
        <v>9</v>
      </c>
      <c r="V26" s="40">
        <v>5</v>
      </c>
      <c r="W26" s="29">
        <v>2</v>
      </c>
      <c r="X26" s="28">
        <v>7</v>
      </c>
      <c r="Y26" s="28"/>
      <c r="Z26" s="28"/>
      <c r="AA26" s="13">
        <v>16</v>
      </c>
    </row>
    <row r="27" spans="1:27" ht="12.75">
      <c r="A27" s="5" t="s">
        <v>112</v>
      </c>
      <c r="B27" s="11"/>
      <c r="C27" s="26">
        <v>44</v>
      </c>
      <c r="D27" s="27">
        <v>10</v>
      </c>
      <c r="E27" s="26">
        <v>54</v>
      </c>
      <c r="F27" s="37">
        <v>18</v>
      </c>
      <c r="G27" s="27">
        <v>8</v>
      </c>
      <c r="H27" s="26">
        <v>26</v>
      </c>
      <c r="I27" s="26"/>
      <c r="J27" s="26"/>
      <c r="K27" s="9">
        <v>80</v>
      </c>
      <c r="Q27" s="5" t="s">
        <v>112</v>
      </c>
      <c r="R27" s="11"/>
      <c r="S27" s="26">
        <v>22</v>
      </c>
      <c r="T27" s="27">
        <v>5</v>
      </c>
      <c r="U27" s="26">
        <v>27</v>
      </c>
      <c r="V27" s="37">
        <v>14</v>
      </c>
      <c r="W27" s="27">
        <v>7</v>
      </c>
      <c r="X27" s="26">
        <v>21</v>
      </c>
      <c r="Y27" s="26"/>
      <c r="Z27" s="26"/>
      <c r="AA27" s="9">
        <v>48</v>
      </c>
    </row>
    <row r="28" spans="1:27" ht="12.75">
      <c r="A28" s="5">
        <v>1</v>
      </c>
      <c r="B28" s="5">
        <v>-1</v>
      </c>
      <c r="C28" s="37">
        <v>20</v>
      </c>
      <c r="D28" s="38">
        <v>7</v>
      </c>
      <c r="E28" s="37">
        <v>27</v>
      </c>
      <c r="F28" s="37">
        <v>34</v>
      </c>
      <c r="G28" s="38">
        <v>9</v>
      </c>
      <c r="H28" s="37">
        <v>43</v>
      </c>
      <c r="I28" s="37"/>
      <c r="J28" s="37"/>
      <c r="K28" s="39">
        <v>70</v>
      </c>
      <c r="Q28" s="5">
        <v>1</v>
      </c>
      <c r="R28" s="5">
        <v>-1</v>
      </c>
      <c r="S28" s="37">
        <v>18</v>
      </c>
      <c r="T28" s="38">
        <v>4</v>
      </c>
      <c r="U28" s="37">
        <v>22</v>
      </c>
      <c r="V28" s="37">
        <v>38</v>
      </c>
      <c r="W28" s="38">
        <v>16</v>
      </c>
      <c r="X28" s="37">
        <v>54</v>
      </c>
      <c r="Y28" s="37"/>
      <c r="Z28" s="37"/>
      <c r="AA28" s="39">
        <v>76</v>
      </c>
    </row>
    <row r="29" spans="1:27" ht="12.75">
      <c r="A29" s="10"/>
      <c r="B29" s="12">
        <v>1</v>
      </c>
      <c r="C29" s="28">
        <v>5</v>
      </c>
      <c r="D29" s="29">
        <v>6</v>
      </c>
      <c r="E29" s="28">
        <v>11</v>
      </c>
      <c r="F29" s="40">
        <v>9</v>
      </c>
      <c r="G29" s="29">
        <v>8</v>
      </c>
      <c r="H29" s="28">
        <v>17</v>
      </c>
      <c r="I29" s="28"/>
      <c r="J29" s="28"/>
      <c r="K29" s="13">
        <v>28</v>
      </c>
      <c r="Q29" s="10"/>
      <c r="R29" s="12">
        <v>1</v>
      </c>
      <c r="S29" s="28">
        <v>4</v>
      </c>
      <c r="T29" s="29">
        <v>4</v>
      </c>
      <c r="U29" s="28">
        <v>8</v>
      </c>
      <c r="V29" s="40">
        <v>20</v>
      </c>
      <c r="W29" s="29">
        <v>26</v>
      </c>
      <c r="X29" s="28">
        <v>46</v>
      </c>
      <c r="Y29" s="28"/>
      <c r="Z29" s="28"/>
      <c r="AA29" s="13">
        <v>54</v>
      </c>
    </row>
    <row r="30" spans="1:27" ht="12.75">
      <c r="A30" s="5" t="s">
        <v>111</v>
      </c>
      <c r="B30" s="11"/>
      <c r="C30" s="26">
        <v>25</v>
      </c>
      <c r="D30" s="27">
        <v>13</v>
      </c>
      <c r="E30" s="26">
        <v>38</v>
      </c>
      <c r="F30" s="37">
        <v>43</v>
      </c>
      <c r="G30" s="27">
        <v>17</v>
      </c>
      <c r="H30" s="26">
        <v>60</v>
      </c>
      <c r="I30" s="26"/>
      <c r="J30" s="26"/>
      <c r="K30" s="9">
        <v>98</v>
      </c>
      <c r="Q30" s="5" t="s">
        <v>111</v>
      </c>
      <c r="R30" s="11"/>
      <c r="S30" s="26">
        <v>22</v>
      </c>
      <c r="T30" s="27">
        <v>8</v>
      </c>
      <c r="U30" s="26">
        <v>30</v>
      </c>
      <c r="V30" s="37">
        <v>58</v>
      </c>
      <c r="W30" s="27">
        <v>42</v>
      </c>
      <c r="X30" s="26">
        <v>100</v>
      </c>
      <c r="Y30" s="26"/>
      <c r="Z30" s="26"/>
      <c r="AA30" s="9">
        <v>130</v>
      </c>
    </row>
    <row r="31" spans="1:27" ht="12.75">
      <c r="A31" s="5" t="s">
        <v>113</v>
      </c>
      <c r="B31" s="5" t="s">
        <v>113</v>
      </c>
      <c r="C31" s="26"/>
      <c r="D31" s="27"/>
      <c r="E31" s="26"/>
      <c r="F31" s="37"/>
      <c r="G31" s="27"/>
      <c r="H31" s="26"/>
      <c r="I31" s="26"/>
      <c r="J31" s="26"/>
      <c r="K31" s="9"/>
      <c r="Q31" s="5" t="s">
        <v>113</v>
      </c>
      <c r="R31" s="5" t="s">
        <v>113</v>
      </c>
      <c r="S31" s="26"/>
      <c r="T31" s="27"/>
      <c r="U31" s="26"/>
      <c r="V31" s="37"/>
      <c r="W31" s="27"/>
      <c r="X31" s="26"/>
      <c r="Y31" s="26"/>
      <c r="Z31" s="26"/>
      <c r="AA31" s="9"/>
    </row>
    <row r="32" spans="1:27" ht="12.75">
      <c r="A32" s="5" t="s">
        <v>114</v>
      </c>
      <c r="B32" s="11"/>
      <c r="C32" s="26"/>
      <c r="D32" s="27"/>
      <c r="E32" s="26"/>
      <c r="F32" s="37"/>
      <c r="G32" s="27"/>
      <c r="H32" s="26"/>
      <c r="I32" s="26"/>
      <c r="J32" s="26"/>
      <c r="K32" s="9"/>
      <c r="Q32" s="5" t="s">
        <v>114</v>
      </c>
      <c r="R32" s="11"/>
      <c r="S32" s="26"/>
      <c r="T32" s="27"/>
      <c r="U32" s="26"/>
      <c r="V32" s="37"/>
      <c r="W32" s="27"/>
      <c r="X32" s="26"/>
      <c r="Y32" s="26"/>
      <c r="Z32" s="26"/>
      <c r="AA32" s="9"/>
    </row>
    <row r="33" spans="1:27" ht="12.75">
      <c r="A33" s="14" t="s">
        <v>115</v>
      </c>
      <c r="B33" s="15"/>
      <c r="C33" s="30">
        <v>69</v>
      </c>
      <c r="D33" s="31">
        <v>23</v>
      </c>
      <c r="E33" s="30">
        <v>92</v>
      </c>
      <c r="F33" s="41">
        <v>61</v>
      </c>
      <c r="G33" s="31">
        <v>25</v>
      </c>
      <c r="H33" s="30">
        <v>86</v>
      </c>
      <c r="I33" s="30"/>
      <c r="J33" s="30"/>
      <c r="K33" s="16">
        <v>178</v>
      </c>
      <c r="Q33" s="14" t="s">
        <v>115</v>
      </c>
      <c r="R33" s="15"/>
      <c r="S33" s="30">
        <v>44</v>
      </c>
      <c r="T33" s="31">
        <v>13</v>
      </c>
      <c r="U33" s="30">
        <v>57</v>
      </c>
      <c r="V33" s="41">
        <v>72</v>
      </c>
      <c r="W33" s="31">
        <v>49</v>
      </c>
      <c r="X33" s="30">
        <v>121</v>
      </c>
      <c r="Y33" s="30"/>
      <c r="Z33" s="30"/>
      <c r="AA33" s="16">
        <v>178</v>
      </c>
    </row>
    <row r="39" ht="12.75">
      <c r="J39" t="s">
        <v>197</v>
      </c>
    </row>
    <row r="40" spans="1:2" ht="12.75">
      <c r="A40" s="8" t="s">
        <v>20</v>
      </c>
      <c r="B40" s="17" t="s">
        <v>116</v>
      </c>
    </row>
    <row r="42" spans="1:11" ht="12.75">
      <c r="A42" s="5" t="s">
        <v>147</v>
      </c>
      <c r="B42" s="6"/>
      <c r="C42" s="8" t="s">
        <v>82</v>
      </c>
      <c r="D42" s="8" t="s">
        <v>74</v>
      </c>
      <c r="E42" s="6"/>
      <c r="F42" s="6"/>
      <c r="G42" s="6"/>
      <c r="H42" s="6"/>
      <c r="I42" s="6"/>
      <c r="J42" s="6"/>
      <c r="K42" s="24"/>
    </row>
    <row r="43" spans="1:11" ht="12.75">
      <c r="A43" s="12"/>
      <c r="C43" s="5">
        <v>-1</v>
      </c>
      <c r="D43" s="11"/>
      <c r="E43" s="5" t="s">
        <v>112</v>
      </c>
      <c r="F43" s="5">
        <v>1</v>
      </c>
      <c r="G43" s="11"/>
      <c r="H43" s="5" t="s">
        <v>111</v>
      </c>
      <c r="I43" s="5" t="s">
        <v>113</v>
      </c>
      <c r="J43" s="5" t="s">
        <v>114</v>
      </c>
      <c r="K43" s="7" t="s">
        <v>115</v>
      </c>
    </row>
    <row r="44" spans="1:11" ht="12.75">
      <c r="A44" s="8" t="s">
        <v>34</v>
      </c>
      <c r="B44" s="8" t="s">
        <v>26</v>
      </c>
      <c r="C44" s="5">
        <v>-1</v>
      </c>
      <c r="D44" s="6">
        <v>1</v>
      </c>
      <c r="E44" s="10"/>
      <c r="F44" s="5">
        <v>-1</v>
      </c>
      <c r="G44" s="6">
        <v>1</v>
      </c>
      <c r="H44" s="10"/>
      <c r="I44" s="5" t="s">
        <v>113</v>
      </c>
      <c r="J44" s="10"/>
      <c r="K44" s="25"/>
    </row>
    <row r="45" spans="1:11" ht="12.75">
      <c r="A45" s="5">
        <v>-1</v>
      </c>
      <c r="B45" s="5">
        <v>-1</v>
      </c>
      <c r="C45" s="26">
        <v>27</v>
      </c>
      <c r="D45" s="27">
        <v>2</v>
      </c>
      <c r="E45" s="26">
        <v>29</v>
      </c>
      <c r="F45" s="37">
        <v>17</v>
      </c>
      <c r="G45" s="27">
        <v>2</v>
      </c>
      <c r="H45" s="26">
        <v>19</v>
      </c>
      <c r="I45" s="26"/>
      <c r="J45" s="26"/>
      <c r="K45" s="9">
        <v>48</v>
      </c>
    </row>
    <row r="46" spans="1:11" ht="12.75">
      <c r="A46" s="10"/>
      <c r="B46" s="12">
        <v>1</v>
      </c>
      <c r="C46" s="28">
        <v>4</v>
      </c>
      <c r="D46" s="42">
        <v>5</v>
      </c>
      <c r="E46" s="28">
        <v>9</v>
      </c>
      <c r="F46" s="40">
        <v>3</v>
      </c>
      <c r="G46" s="29">
        <v>5</v>
      </c>
      <c r="H46" s="28">
        <v>8</v>
      </c>
      <c r="I46" s="28"/>
      <c r="J46" s="28"/>
      <c r="K46" s="13">
        <v>17</v>
      </c>
    </row>
    <row r="47" spans="1:11" ht="12.75">
      <c r="A47" s="5" t="s">
        <v>112</v>
      </c>
      <c r="B47" s="11"/>
      <c r="C47" s="26">
        <v>31</v>
      </c>
      <c r="D47" s="27">
        <v>7</v>
      </c>
      <c r="E47" s="26">
        <v>38</v>
      </c>
      <c r="F47" s="37">
        <v>20</v>
      </c>
      <c r="G47" s="27">
        <v>7</v>
      </c>
      <c r="H47" s="26">
        <v>27</v>
      </c>
      <c r="I47" s="26"/>
      <c r="J47" s="26"/>
      <c r="K47" s="9">
        <v>65</v>
      </c>
    </row>
    <row r="48" spans="1:11" ht="12.75">
      <c r="A48" s="5">
        <v>1</v>
      </c>
      <c r="B48" s="5">
        <v>-1</v>
      </c>
      <c r="C48" s="37">
        <v>14</v>
      </c>
      <c r="D48" s="38">
        <v>4</v>
      </c>
      <c r="E48" s="37">
        <v>18</v>
      </c>
      <c r="F48" s="37">
        <v>37</v>
      </c>
      <c r="G48" s="38">
        <v>23</v>
      </c>
      <c r="H48" s="37">
        <v>60</v>
      </c>
      <c r="I48" s="37"/>
      <c r="J48" s="37"/>
      <c r="K48" s="39">
        <v>78</v>
      </c>
    </row>
    <row r="49" spans="1:11" ht="12.75">
      <c r="A49" s="10"/>
      <c r="B49" s="12">
        <v>1</v>
      </c>
      <c r="C49" s="28">
        <v>2</v>
      </c>
      <c r="D49" s="29">
        <v>3</v>
      </c>
      <c r="E49" s="28">
        <v>5</v>
      </c>
      <c r="F49" s="40">
        <v>17</v>
      </c>
      <c r="G49" s="29">
        <v>13</v>
      </c>
      <c r="H49" s="28">
        <v>30</v>
      </c>
      <c r="I49" s="28"/>
      <c r="J49" s="28"/>
      <c r="K49" s="13">
        <v>35</v>
      </c>
    </row>
    <row r="50" spans="1:11" ht="12.75">
      <c r="A50" s="5" t="s">
        <v>111</v>
      </c>
      <c r="B50" s="11"/>
      <c r="C50" s="26">
        <v>16</v>
      </c>
      <c r="D50" s="27">
        <v>7</v>
      </c>
      <c r="E50" s="26">
        <v>23</v>
      </c>
      <c r="F50" s="37">
        <v>54</v>
      </c>
      <c r="G50" s="27">
        <v>36</v>
      </c>
      <c r="H50" s="26">
        <v>90</v>
      </c>
      <c r="I50" s="26"/>
      <c r="J50" s="26"/>
      <c r="K50" s="9">
        <v>113</v>
      </c>
    </row>
    <row r="51" spans="1:11" ht="12.75">
      <c r="A51" s="5" t="s">
        <v>113</v>
      </c>
      <c r="B51" s="5" t="s">
        <v>113</v>
      </c>
      <c r="C51" s="26"/>
      <c r="D51" s="27"/>
      <c r="E51" s="26"/>
      <c r="F51" s="37"/>
      <c r="G51" s="27"/>
      <c r="H51" s="26"/>
      <c r="I51" s="26"/>
      <c r="J51" s="26"/>
      <c r="K51" s="9"/>
    </row>
    <row r="52" spans="1:11" ht="12.75">
      <c r="A52" s="5" t="s">
        <v>114</v>
      </c>
      <c r="B52" s="11"/>
      <c r="C52" s="26"/>
      <c r="D52" s="27"/>
      <c r="E52" s="26"/>
      <c r="F52" s="37"/>
      <c r="G52" s="27"/>
      <c r="H52" s="26"/>
      <c r="I52" s="26"/>
      <c r="J52" s="26"/>
      <c r="K52" s="9"/>
    </row>
    <row r="53" spans="1:11" ht="12.75">
      <c r="A53" s="14" t="s">
        <v>115</v>
      </c>
      <c r="B53" s="15"/>
      <c r="C53" s="30">
        <v>47</v>
      </c>
      <c r="D53" s="31">
        <v>14</v>
      </c>
      <c r="E53" s="30">
        <v>61</v>
      </c>
      <c r="F53" s="41">
        <v>74</v>
      </c>
      <c r="G53" s="31">
        <v>43</v>
      </c>
      <c r="H53" s="30">
        <v>117</v>
      </c>
      <c r="I53" s="30"/>
      <c r="J53" s="30"/>
      <c r="K53" s="16">
        <v>178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C107"/>
  <sheetViews>
    <sheetView workbookViewId="0" topLeftCell="A1">
      <selection activeCell="BD2" sqref="BD2:BF107"/>
    </sheetView>
  </sheetViews>
  <sheetFormatPr defaultColWidth="11.00390625" defaultRowHeight="12"/>
  <cols>
    <col min="1" max="1" width="14.625" style="0" bestFit="1" customWidth="1"/>
    <col min="2" max="2" width="9.125" style="0" bestFit="1" customWidth="1"/>
    <col min="3" max="3" width="11.50390625" style="0" bestFit="1" customWidth="1"/>
    <col min="4" max="4" width="4.875" style="0" customWidth="1"/>
    <col min="5" max="5" width="3.625" style="0" bestFit="1" customWidth="1"/>
    <col min="6" max="6" width="2.875" style="0" customWidth="1"/>
    <col min="7" max="7" width="3.625" style="0" bestFit="1" customWidth="1"/>
    <col min="8" max="16" width="3.125" style="0" customWidth="1"/>
    <col min="17" max="28" width="3.375" style="0" customWidth="1"/>
    <col min="29" max="29" width="9.125" style="0" bestFit="1" customWidth="1"/>
    <col min="30" max="30" width="11.50390625" style="0" bestFit="1" customWidth="1"/>
    <col min="31" max="31" width="4.875" style="0" customWidth="1"/>
    <col min="32" max="32" width="3.625" style="0" customWidth="1"/>
    <col min="33" max="33" width="2.375" style="0" customWidth="1"/>
    <col min="34" max="34" width="2.875" style="0" customWidth="1"/>
    <col min="35" max="55" width="3.125" style="0" customWidth="1"/>
    <col min="56" max="58" width="6.50390625" style="0" bestFit="1" customWidth="1"/>
    <col min="59" max="59" width="4.50390625" style="0" customWidth="1"/>
    <col min="60" max="80" width="2.625" style="0" customWidth="1"/>
    <col min="81" max="81" width="3.875" style="0" customWidth="1"/>
  </cols>
  <sheetData>
    <row r="1" spans="1:81" ht="12.75">
      <c r="A1" t="s">
        <v>15</v>
      </c>
      <c r="B1" t="s">
        <v>16</v>
      </c>
      <c r="C1" t="s">
        <v>17</v>
      </c>
      <c r="D1" t="s">
        <v>18</v>
      </c>
      <c r="E1" t="s">
        <v>19</v>
      </c>
      <c r="F1" t="s">
        <v>20</v>
      </c>
      <c r="G1" t="s">
        <v>21</v>
      </c>
      <c r="H1" t="s">
        <v>22</v>
      </c>
      <c r="I1" t="s">
        <v>23</v>
      </c>
      <c r="J1" t="s">
        <v>24</v>
      </c>
      <c r="K1" t="s">
        <v>25</v>
      </c>
      <c r="L1" t="s">
        <v>26</v>
      </c>
      <c r="M1" t="s">
        <v>27</v>
      </c>
      <c r="N1" t="s">
        <v>28</v>
      </c>
      <c r="O1" t="s">
        <v>29</v>
      </c>
      <c r="P1" t="s">
        <v>30</v>
      </c>
      <c r="Q1" t="s">
        <v>31</v>
      </c>
      <c r="R1" t="s">
        <v>32</v>
      </c>
      <c r="S1" t="s">
        <v>33</v>
      </c>
      <c r="T1" t="s">
        <v>34</v>
      </c>
      <c r="U1" t="s">
        <v>128</v>
      </c>
      <c r="V1" t="s">
        <v>129</v>
      </c>
      <c r="W1" t="s">
        <v>130</v>
      </c>
      <c r="X1" t="s">
        <v>131</v>
      </c>
      <c r="Y1" t="s">
        <v>132</v>
      </c>
      <c r="Z1" t="s">
        <v>133</v>
      </c>
      <c r="AA1" t="s">
        <v>102</v>
      </c>
      <c r="AB1" t="s">
        <v>103</v>
      </c>
      <c r="AC1" t="s">
        <v>67</v>
      </c>
      <c r="AD1" t="s">
        <v>68</v>
      </c>
      <c r="AE1" t="s">
        <v>100</v>
      </c>
      <c r="AF1" t="s">
        <v>92</v>
      </c>
      <c r="AG1" t="s">
        <v>91</v>
      </c>
      <c r="AH1" t="s">
        <v>117</v>
      </c>
      <c r="AI1" t="s">
        <v>205</v>
      </c>
      <c r="AJ1" t="s">
        <v>71</v>
      </c>
      <c r="AK1" t="s">
        <v>72</v>
      </c>
      <c r="AL1" t="s">
        <v>73</v>
      </c>
      <c r="AM1" t="s">
        <v>74</v>
      </c>
      <c r="AN1" t="s">
        <v>75</v>
      </c>
      <c r="AO1" t="s">
        <v>76</v>
      </c>
      <c r="AP1" t="s">
        <v>77</v>
      </c>
      <c r="AQ1" t="s">
        <v>78</v>
      </c>
      <c r="AR1" t="s">
        <v>79</v>
      </c>
      <c r="AS1" t="s">
        <v>80</v>
      </c>
      <c r="AT1" t="s">
        <v>81</v>
      </c>
      <c r="AU1" t="s">
        <v>82</v>
      </c>
      <c r="AV1" t="s">
        <v>83</v>
      </c>
      <c r="AW1" t="s">
        <v>84</v>
      </c>
      <c r="AX1" t="s">
        <v>85</v>
      </c>
      <c r="AY1" t="s">
        <v>86</v>
      </c>
      <c r="AZ1" t="s">
        <v>87</v>
      </c>
      <c r="BA1" t="s">
        <v>88</v>
      </c>
      <c r="BB1" t="s">
        <v>89</v>
      </c>
      <c r="BC1" t="s">
        <v>90</v>
      </c>
      <c r="BD1" t="s">
        <v>206</v>
      </c>
      <c r="BE1" t="s">
        <v>70</v>
      </c>
      <c r="BF1" t="s">
        <v>69</v>
      </c>
      <c r="BG1" t="s">
        <v>207</v>
      </c>
      <c r="BH1" t="s">
        <v>174</v>
      </c>
      <c r="BI1" t="s">
        <v>175</v>
      </c>
      <c r="BJ1" t="s">
        <v>176</v>
      </c>
      <c r="BK1" t="s">
        <v>177</v>
      </c>
      <c r="BL1" t="s">
        <v>178</v>
      </c>
      <c r="BM1" t="s">
        <v>179</v>
      </c>
      <c r="BN1" t="s">
        <v>180</v>
      </c>
      <c r="BO1" t="s">
        <v>181</v>
      </c>
      <c r="BP1" t="s">
        <v>182</v>
      </c>
      <c r="BQ1" t="s">
        <v>183</v>
      </c>
      <c r="BR1" t="s">
        <v>184</v>
      </c>
      <c r="BS1" t="s">
        <v>185</v>
      </c>
      <c r="BT1" t="s">
        <v>186</v>
      </c>
      <c r="BU1" t="s">
        <v>187</v>
      </c>
      <c r="BV1" t="s">
        <v>188</v>
      </c>
      <c r="BW1" t="s">
        <v>189</v>
      </c>
      <c r="BX1" t="s">
        <v>190</v>
      </c>
      <c r="BY1" t="s">
        <v>191</v>
      </c>
      <c r="BZ1" t="s">
        <v>192</v>
      </c>
      <c r="CA1" t="s">
        <v>202</v>
      </c>
      <c r="CB1" t="s">
        <v>203</v>
      </c>
      <c r="CC1" t="s">
        <v>204</v>
      </c>
    </row>
    <row r="2" spans="1:81" ht="12.75">
      <c r="A2" t="s">
        <v>201</v>
      </c>
      <c r="B2" s="1">
        <v>38277</v>
      </c>
      <c r="C2" s="2">
        <v>0.7608564814814814</v>
      </c>
      <c r="D2" t="s">
        <v>65</v>
      </c>
      <c r="E2">
        <v>18</v>
      </c>
      <c r="F2" t="s">
        <v>64</v>
      </c>
      <c r="G2">
        <v>13</v>
      </c>
      <c r="H2">
        <v>-1</v>
      </c>
      <c r="I2">
        <v>1</v>
      </c>
      <c r="J2">
        <v>-1</v>
      </c>
      <c r="K2">
        <v>1</v>
      </c>
      <c r="L2">
        <v>1</v>
      </c>
      <c r="M2">
        <v>-1</v>
      </c>
      <c r="N2">
        <v>1</v>
      </c>
      <c r="O2">
        <v>1</v>
      </c>
      <c r="P2">
        <v>1</v>
      </c>
      <c r="Q2">
        <v>-1</v>
      </c>
      <c r="R2">
        <v>-1</v>
      </c>
      <c r="S2">
        <v>1</v>
      </c>
      <c r="T2">
        <v>-1</v>
      </c>
      <c r="U2">
        <v>-1</v>
      </c>
      <c r="V2">
        <v>1</v>
      </c>
      <c r="W2">
        <v>1</v>
      </c>
      <c r="X2">
        <v>1</v>
      </c>
      <c r="Y2">
        <v>-1</v>
      </c>
      <c r="Z2">
        <v>1</v>
      </c>
      <c r="AA2">
        <v>1</v>
      </c>
      <c r="AB2">
        <v>1</v>
      </c>
      <c r="AC2" s="1">
        <v>38277</v>
      </c>
      <c r="AD2" s="2">
        <v>0.798587962962963</v>
      </c>
      <c r="AE2" t="s">
        <v>65</v>
      </c>
      <c r="AF2">
        <v>18</v>
      </c>
      <c r="AG2" t="s">
        <v>64</v>
      </c>
      <c r="AH2">
        <v>13</v>
      </c>
      <c r="AI2">
        <v>1</v>
      </c>
      <c r="AJ2">
        <v>1</v>
      </c>
      <c r="AK2">
        <v>-1</v>
      </c>
      <c r="AL2">
        <v>1</v>
      </c>
      <c r="AM2">
        <v>-1</v>
      </c>
      <c r="AN2">
        <v>-1</v>
      </c>
      <c r="AO2">
        <v>-1</v>
      </c>
      <c r="AP2">
        <v>1</v>
      </c>
      <c r="AQ2">
        <v>1</v>
      </c>
      <c r="AR2">
        <v>-1</v>
      </c>
      <c r="AS2">
        <v>-1</v>
      </c>
      <c r="AT2">
        <v>1</v>
      </c>
      <c r="AU2">
        <v>1</v>
      </c>
      <c r="AV2">
        <v>-1</v>
      </c>
      <c r="AW2">
        <v>1</v>
      </c>
      <c r="AX2">
        <v>1</v>
      </c>
      <c r="AY2">
        <v>1</v>
      </c>
      <c r="AZ2">
        <v>-1</v>
      </c>
      <c r="BA2">
        <v>1</v>
      </c>
      <c r="BB2">
        <v>-1</v>
      </c>
      <c r="BC2">
        <v>1</v>
      </c>
      <c r="BD2" t="s">
        <v>38</v>
      </c>
      <c r="BE2" t="s">
        <v>38</v>
      </c>
      <c r="BF2" t="s">
        <v>38</v>
      </c>
      <c r="BG2" t="s">
        <v>63</v>
      </c>
      <c r="BH2">
        <v>0</v>
      </c>
      <c r="BI2">
        <v>1</v>
      </c>
      <c r="BJ2">
        <v>1</v>
      </c>
      <c r="BK2">
        <v>1</v>
      </c>
      <c r="BL2">
        <v>0</v>
      </c>
      <c r="BM2">
        <v>1</v>
      </c>
      <c r="BN2">
        <v>0</v>
      </c>
      <c r="BO2">
        <v>1</v>
      </c>
      <c r="BP2">
        <v>1</v>
      </c>
      <c r="BQ2">
        <v>1</v>
      </c>
      <c r="BR2">
        <v>1</v>
      </c>
      <c r="BS2">
        <v>1</v>
      </c>
      <c r="BT2">
        <v>0</v>
      </c>
      <c r="BU2">
        <v>1</v>
      </c>
      <c r="BV2">
        <v>1</v>
      </c>
      <c r="BW2">
        <v>1</v>
      </c>
      <c r="BX2">
        <v>1</v>
      </c>
      <c r="BY2">
        <v>1</v>
      </c>
      <c r="BZ2">
        <v>1</v>
      </c>
      <c r="CA2">
        <v>0</v>
      </c>
      <c r="CB2">
        <v>1</v>
      </c>
      <c r="CC2">
        <v>16</v>
      </c>
    </row>
    <row r="3" spans="1:81" ht="12.75">
      <c r="A3" t="s">
        <v>201</v>
      </c>
      <c r="B3" s="1">
        <v>38278</v>
      </c>
      <c r="C3" s="2">
        <v>0.6346412037037037</v>
      </c>
      <c r="D3" t="s">
        <v>65</v>
      </c>
      <c r="E3">
        <v>18</v>
      </c>
      <c r="F3" t="s">
        <v>64</v>
      </c>
      <c r="G3">
        <v>12</v>
      </c>
      <c r="H3">
        <v>1</v>
      </c>
      <c r="I3">
        <v>1</v>
      </c>
      <c r="J3">
        <v>-1</v>
      </c>
      <c r="K3">
        <v>1</v>
      </c>
      <c r="L3">
        <v>1</v>
      </c>
      <c r="M3">
        <v>1</v>
      </c>
      <c r="N3">
        <v>-1</v>
      </c>
      <c r="O3">
        <v>1</v>
      </c>
      <c r="P3">
        <v>1</v>
      </c>
      <c r="Q3">
        <v>-1</v>
      </c>
      <c r="R3">
        <v>-1</v>
      </c>
      <c r="S3">
        <v>1</v>
      </c>
      <c r="T3">
        <v>1</v>
      </c>
      <c r="U3">
        <v>1</v>
      </c>
      <c r="V3">
        <v>1</v>
      </c>
      <c r="W3">
        <v>1</v>
      </c>
      <c r="X3">
        <v>1</v>
      </c>
      <c r="Y3">
        <v>1</v>
      </c>
      <c r="Z3">
        <v>-1</v>
      </c>
      <c r="AA3">
        <v>1</v>
      </c>
      <c r="AB3">
        <v>1</v>
      </c>
      <c r="AC3" s="1">
        <v>38278</v>
      </c>
      <c r="AD3" s="2">
        <v>0.6575462962962962</v>
      </c>
      <c r="AE3" t="s">
        <v>65</v>
      </c>
      <c r="AF3">
        <v>18</v>
      </c>
      <c r="AG3" t="s">
        <v>64</v>
      </c>
      <c r="AH3">
        <v>12</v>
      </c>
      <c r="AI3">
        <v>1</v>
      </c>
      <c r="AJ3">
        <v>1</v>
      </c>
      <c r="AK3">
        <v>-1</v>
      </c>
      <c r="AL3">
        <v>1</v>
      </c>
      <c r="AM3">
        <v>1</v>
      </c>
      <c r="AN3">
        <v>-1</v>
      </c>
      <c r="AO3">
        <v>-1</v>
      </c>
      <c r="AP3">
        <v>1</v>
      </c>
      <c r="AQ3">
        <v>1</v>
      </c>
      <c r="AR3">
        <v>-1</v>
      </c>
      <c r="AS3">
        <v>-1</v>
      </c>
      <c r="AT3">
        <v>1</v>
      </c>
      <c r="AU3">
        <v>-1</v>
      </c>
      <c r="AV3">
        <v>1</v>
      </c>
      <c r="AW3">
        <v>1</v>
      </c>
      <c r="AX3">
        <v>1</v>
      </c>
      <c r="AY3">
        <v>1</v>
      </c>
      <c r="AZ3">
        <v>1</v>
      </c>
      <c r="BA3">
        <v>-1</v>
      </c>
      <c r="BB3">
        <v>1</v>
      </c>
      <c r="BC3">
        <v>1</v>
      </c>
      <c r="BD3" t="s">
        <v>38</v>
      </c>
      <c r="BE3" t="s">
        <v>38</v>
      </c>
      <c r="BF3" t="s">
        <v>38</v>
      </c>
      <c r="BG3" t="s">
        <v>63</v>
      </c>
      <c r="BH3">
        <v>1</v>
      </c>
      <c r="BI3">
        <v>1</v>
      </c>
      <c r="BJ3">
        <v>1</v>
      </c>
      <c r="BK3">
        <v>1</v>
      </c>
      <c r="BL3">
        <v>1</v>
      </c>
      <c r="BM3">
        <v>0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T3">
        <v>0</v>
      </c>
      <c r="BU3">
        <v>1</v>
      </c>
      <c r="BV3">
        <v>1</v>
      </c>
      <c r="BW3">
        <v>1</v>
      </c>
      <c r="BX3">
        <v>1</v>
      </c>
      <c r="BY3">
        <v>1</v>
      </c>
      <c r="BZ3">
        <v>1</v>
      </c>
      <c r="CA3">
        <v>1</v>
      </c>
      <c r="CB3">
        <v>1</v>
      </c>
      <c r="CC3">
        <v>19</v>
      </c>
    </row>
    <row r="4" spans="1:81" ht="12.75">
      <c r="A4" t="s">
        <v>201</v>
      </c>
      <c r="B4" s="1">
        <v>38278</v>
      </c>
      <c r="C4" s="2">
        <v>0.6851273148148148</v>
      </c>
      <c r="D4" t="s">
        <v>99</v>
      </c>
      <c r="E4">
        <v>26</v>
      </c>
      <c r="F4" t="s">
        <v>66</v>
      </c>
      <c r="G4">
        <v>16</v>
      </c>
      <c r="H4">
        <v>1</v>
      </c>
      <c r="I4">
        <v>-1</v>
      </c>
      <c r="J4">
        <v>-1</v>
      </c>
      <c r="K4">
        <v>1</v>
      </c>
      <c r="L4">
        <v>1</v>
      </c>
      <c r="M4">
        <v>1</v>
      </c>
      <c r="N4">
        <v>-1</v>
      </c>
      <c r="O4">
        <v>1</v>
      </c>
      <c r="P4">
        <v>-1</v>
      </c>
      <c r="Q4">
        <v>1</v>
      </c>
      <c r="R4">
        <v>-1</v>
      </c>
      <c r="S4">
        <v>1</v>
      </c>
      <c r="T4">
        <v>1</v>
      </c>
      <c r="U4">
        <v>-1</v>
      </c>
      <c r="V4">
        <v>-1</v>
      </c>
      <c r="W4">
        <v>1</v>
      </c>
      <c r="X4">
        <v>-1</v>
      </c>
      <c r="Y4">
        <v>1</v>
      </c>
      <c r="Z4">
        <v>-1</v>
      </c>
      <c r="AA4">
        <v>-1</v>
      </c>
      <c r="AB4">
        <v>1</v>
      </c>
      <c r="AC4" s="1">
        <v>38278</v>
      </c>
      <c r="AD4" s="2">
        <v>0.7184606481481483</v>
      </c>
      <c r="AE4" t="s">
        <v>99</v>
      </c>
      <c r="AF4">
        <v>26</v>
      </c>
      <c r="AG4" t="s">
        <v>66</v>
      </c>
      <c r="AH4">
        <v>16</v>
      </c>
      <c r="AI4">
        <v>1</v>
      </c>
      <c r="AJ4">
        <v>1</v>
      </c>
      <c r="AK4">
        <v>-1</v>
      </c>
      <c r="AL4">
        <v>1</v>
      </c>
      <c r="AM4">
        <v>-1</v>
      </c>
      <c r="AN4">
        <v>-1</v>
      </c>
      <c r="AO4">
        <v>-1</v>
      </c>
      <c r="AP4">
        <v>1</v>
      </c>
      <c r="AQ4">
        <v>-1</v>
      </c>
      <c r="AR4">
        <v>-1</v>
      </c>
      <c r="AS4">
        <v>-1</v>
      </c>
      <c r="AT4">
        <v>-1</v>
      </c>
      <c r="AU4">
        <v>1</v>
      </c>
      <c r="AV4">
        <v>1</v>
      </c>
      <c r="AW4">
        <v>-1</v>
      </c>
      <c r="AX4">
        <v>1</v>
      </c>
      <c r="AY4">
        <v>-1</v>
      </c>
      <c r="AZ4">
        <v>1</v>
      </c>
      <c r="BA4">
        <v>-1</v>
      </c>
      <c r="BB4">
        <v>-1</v>
      </c>
      <c r="BC4">
        <v>1</v>
      </c>
      <c r="BD4" t="s">
        <v>38</v>
      </c>
      <c r="BE4" t="s">
        <v>38</v>
      </c>
      <c r="BF4" t="s">
        <v>38</v>
      </c>
      <c r="BG4" t="s">
        <v>63</v>
      </c>
      <c r="BH4">
        <v>1</v>
      </c>
      <c r="BI4">
        <v>0</v>
      </c>
      <c r="BJ4">
        <v>1</v>
      </c>
      <c r="BK4">
        <v>1</v>
      </c>
      <c r="BL4">
        <v>0</v>
      </c>
      <c r="BM4">
        <v>0</v>
      </c>
      <c r="BN4">
        <v>1</v>
      </c>
      <c r="BO4">
        <v>1</v>
      </c>
      <c r="BP4">
        <v>1</v>
      </c>
      <c r="BQ4">
        <v>0</v>
      </c>
      <c r="BR4">
        <v>1</v>
      </c>
      <c r="BS4">
        <v>0</v>
      </c>
      <c r="BT4">
        <v>1</v>
      </c>
      <c r="BU4">
        <v>0</v>
      </c>
      <c r="BV4">
        <v>1</v>
      </c>
      <c r="BW4">
        <v>1</v>
      </c>
      <c r="BX4">
        <v>1</v>
      </c>
      <c r="BY4">
        <v>1</v>
      </c>
      <c r="BZ4">
        <v>1</v>
      </c>
      <c r="CA4">
        <v>1</v>
      </c>
      <c r="CB4">
        <v>1</v>
      </c>
      <c r="CC4">
        <v>15</v>
      </c>
    </row>
    <row r="5" spans="1:81" ht="12.75">
      <c r="A5" t="s">
        <v>201</v>
      </c>
      <c r="B5" s="1">
        <v>38278</v>
      </c>
      <c r="C5" s="2">
        <v>0.7953819444444444</v>
      </c>
      <c r="D5" t="s">
        <v>65</v>
      </c>
      <c r="E5">
        <v>20</v>
      </c>
      <c r="F5" t="s">
        <v>64</v>
      </c>
      <c r="G5">
        <v>13</v>
      </c>
      <c r="H5">
        <v>1</v>
      </c>
      <c r="I5">
        <v>-1</v>
      </c>
      <c r="J5">
        <v>-1</v>
      </c>
      <c r="K5">
        <v>1</v>
      </c>
      <c r="L5">
        <v>-1</v>
      </c>
      <c r="M5">
        <v>1</v>
      </c>
      <c r="N5">
        <v>-1</v>
      </c>
      <c r="O5">
        <v>1</v>
      </c>
      <c r="P5">
        <v>-1</v>
      </c>
      <c r="Q5">
        <v>1</v>
      </c>
      <c r="R5">
        <v>-1</v>
      </c>
      <c r="S5">
        <v>1</v>
      </c>
      <c r="T5">
        <v>-1</v>
      </c>
      <c r="U5">
        <v>1</v>
      </c>
      <c r="V5">
        <v>1</v>
      </c>
      <c r="W5">
        <v>1</v>
      </c>
      <c r="X5">
        <v>1</v>
      </c>
      <c r="Y5">
        <v>1</v>
      </c>
      <c r="Z5">
        <v>-1</v>
      </c>
      <c r="AA5">
        <v>1</v>
      </c>
      <c r="AB5">
        <v>1</v>
      </c>
      <c r="AC5" s="1">
        <v>38278</v>
      </c>
      <c r="AD5" s="2">
        <v>0.8265972222222223</v>
      </c>
      <c r="AE5" t="s">
        <v>65</v>
      </c>
      <c r="AF5">
        <v>20</v>
      </c>
      <c r="AG5" t="s">
        <v>64</v>
      </c>
      <c r="AH5">
        <v>13</v>
      </c>
      <c r="AI5">
        <v>1</v>
      </c>
      <c r="AJ5">
        <v>1</v>
      </c>
      <c r="AK5">
        <v>-1</v>
      </c>
      <c r="AL5">
        <v>1</v>
      </c>
      <c r="AM5">
        <v>-1</v>
      </c>
      <c r="AN5">
        <v>1</v>
      </c>
      <c r="AO5">
        <v>1</v>
      </c>
      <c r="AP5">
        <v>1</v>
      </c>
      <c r="AQ5">
        <v>1</v>
      </c>
      <c r="AR5">
        <v>1</v>
      </c>
      <c r="AS5">
        <v>-1</v>
      </c>
      <c r="AT5">
        <v>1</v>
      </c>
      <c r="AU5">
        <v>-1</v>
      </c>
      <c r="AV5">
        <v>1</v>
      </c>
      <c r="AW5">
        <v>1</v>
      </c>
      <c r="AX5">
        <v>1</v>
      </c>
      <c r="AY5">
        <v>-1</v>
      </c>
      <c r="AZ5">
        <v>1</v>
      </c>
      <c r="BA5">
        <v>-1</v>
      </c>
      <c r="BB5">
        <v>1</v>
      </c>
      <c r="BC5">
        <v>1</v>
      </c>
      <c r="BD5" t="s">
        <v>38</v>
      </c>
      <c r="BE5" t="s">
        <v>38</v>
      </c>
      <c r="BF5" t="s">
        <v>38</v>
      </c>
      <c r="BG5" t="s">
        <v>63</v>
      </c>
      <c r="BH5">
        <v>1</v>
      </c>
      <c r="BI5">
        <v>0</v>
      </c>
      <c r="BJ5">
        <v>1</v>
      </c>
      <c r="BK5">
        <v>1</v>
      </c>
      <c r="BL5">
        <v>1</v>
      </c>
      <c r="BM5">
        <v>1</v>
      </c>
      <c r="BN5">
        <v>0</v>
      </c>
      <c r="BO5">
        <v>1</v>
      </c>
      <c r="BP5">
        <v>0</v>
      </c>
      <c r="BQ5">
        <v>1</v>
      </c>
      <c r="BR5">
        <v>1</v>
      </c>
      <c r="BS5">
        <v>1</v>
      </c>
      <c r="BT5">
        <v>1</v>
      </c>
      <c r="BU5">
        <v>1</v>
      </c>
      <c r="BV5">
        <v>1</v>
      </c>
      <c r="BW5">
        <v>1</v>
      </c>
      <c r="BX5">
        <v>0</v>
      </c>
      <c r="BY5">
        <v>1</v>
      </c>
      <c r="BZ5">
        <v>1</v>
      </c>
      <c r="CA5">
        <v>1</v>
      </c>
      <c r="CB5">
        <v>1</v>
      </c>
      <c r="CC5">
        <v>17</v>
      </c>
    </row>
    <row r="6" spans="1:81" ht="12.75">
      <c r="A6" t="s">
        <v>201</v>
      </c>
      <c r="B6" s="1">
        <v>38278</v>
      </c>
      <c r="C6" s="2">
        <v>0.8607754629629629</v>
      </c>
      <c r="D6" t="s">
        <v>65</v>
      </c>
      <c r="E6">
        <v>18</v>
      </c>
      <c r="F6" t="s">
        <v>64</v>
      </c>
      <c r="G6">
        <v>13</v>
      </c>
      <c r="H6">
        <v>1</v>
      </c>
      <c r="I6">
        <v>-1</v>
      </c>
      <c r="J6">
        <v>-1</v>
      </c>
      <c r="K6">
        <v>1</v>
      </c>
      <c r="L6">
        <v>-1</v>
      </c>
      <c r="M6">
        <v>-1</v>
      </c>
      <c r="N6">
        <v>1</v>
      </c>
      <c r="O6">
        <v>1</v>
      </c>
      <c r="P6">
        <v>-1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-1</v>
      </c>
      <c r="Y6">
        <v>1</v>
      </c>
      <c r="Z6">
        <v>1</v>
      </c>
      <c r="AA6">
        <v>1</v>
      </c>
      <c r="AB6">
        <v>1</v>
      </c>
      <c r="AC6" s="1">
        <v>38279</v>
      </c>
      <c r="AD6" s="2">
        <v>0.6678935185185185</v>
      </c>
      <c r="AE6" t="s">
        <v>65</v>
      </c>
      <c r="AF6">
        <v>18</v>
      </c>
      <c r="AG6" t="s">
        <v>64</v>
      </c>
      <c r="AH6">
        <v>13</v>
      </c>
      <c r="AI6">
        <v>-1</v>
      </c>
      <c r="AJ6">
        <v>1</v>
      </c>
      <c r="AK6">
        <v>-1</v>
      </c>
      <c r="AL6">
        <v>1</v>
      </c>
      <c r="AM6">
        <v>-1</v>
      </c>
      <c r="AN6">
        <v>1</v>
      </c>
      <c r="AO6">
        <v>-1</v>
      </c>
      <c r="AP6">
        <v>1</v>
      </c>
      <c r="AQ6">
        <v>-1</v>
      </c>
      <c r="AR6">
        <v>1</v>
      </c>
      <c r="AS6">
        <v>1</v>
      </c>
      <c r="AT6">
        <v>1</v>
      </c>
      <c r="AU6">
        <v>1</v>
      </c>
      <c r="AV6">
        <v>1</v>
      </c>
      <c r="AW6">
        <v>1</v>
      </c>
      <c r="AX6">
        <v>1</v>
      </c>
      <c r="AY6">
        <v>1</v>
      </c>
      <c r="AZ6">
        <v>1</v>
      </c>
      <c r="BA6">
        <v>-1</v>
      </c>
      <c r="BB6">
        <v>1</v>
      </c>
      <c r="BC6">
        <v>1</v>
      </c>
      <c r="BD6" t="s">
        <v>38</v>
      </c>
      <c r="BE6" t="s">
        <v>38</v>
      </c>
      <c r="BF6" t="s">
        <v>38</v>
      </c>
      <c r="BG6" t="s">
        <v>63</v>
      </c>
      <c r="BH6">
        <v>0</v>
      </c>
      <c r="BI6">
        <v>0</v>
      </c>
      <c r="BJ6">
        <v>1</v>
      </c>
      <c r="BK6">
        <v>1</v>
      </c>
      <c r="BL6">
        <v>1</v>
      </c>
      <c r="BM6">
        <v>0</v>
      </c>
      <c r="BN6">
        <v>0</v>
      </c>
      <c r="BO6">
        <v>1</v>
      </c>
      <c r="BP6">
        <v>1</v>
      </c>
      <c r="BQ6">
        <v>1</v>
      </c>
      <c r="BR6">
        <v>1</v>
      </c>
      <c r="BS6">
        <v>1</v>
      </c>
      <c r="BT6">
        <v>1</v>
      </c>
      <c r="BU6">
        <v>1</v>
      </c>
      <c r="BV6">
        <v>1</v>
      </c>
      <c r="BW6">
        <v>1</v>
      </c>
      <c r="BX6">
        <v>0</v>
      </c>
      <c r="BY6">
        <v>1</v>
      </c>
      <c r="BZ6">
        <v>0</v>
      </c>
      <c r="CA6">
        <v>1</v>
      </c>
      <c r="CB6">
        <v>1</v>
      </c>
      <c r="CC6">
        <v>15</v>
      </c>
    </row>
    <row r="7" spans="1:81" ht="12.75">
      <c r="A7" t="s">
        <v>201</v>
      </c>
      <c r="B7" s="1">
        <v>38279</v>
      </c>
      <c r="C7" s="2">
        <v>0.5115972222222221</v>
      </c>
      <c r="D7" t="s">
        <v>65</v>
      </c>
      <c r="E7">
        <v>21</v>
      </c>
      <c r="F7" t="s">
        <v>64</v>
      </c>
      <c r="G7">
        <v>15</v>
      </c>
      <c r="H7">
        <v>1</v>
      </c>
      <c r="I7">
        <v>1</v>
      </c>
      <c r="J7">
        <v>-1</v>
      </c>
      <c r="K7">
        <v>1</v>
      </c>
      <c r="L7">
        <v>-1</v>
      </c>
      <c r="M7">
        <v>-1</v>
      </c>
      <c r="N7">
        <v>-1</v>
      </c>
      <c r="O7">
        <v>1</v>
      </c>
      <c r="P7">
        <v>-1</v>
      </c>
      <c r="Q7">
        <v>-1</v>
      </c>
      <c r="R7">
        <v>-1</v>
      </c>
      <c r="S7">
        <v>1</v>
      </c>
      <c r="T7">
        <v>1</v>
      </c>
      <c r="U7">
        <v>-1</v>
      </c>
      <c r="V7">
        <v>1</v>
      </c>
      <c r="W7">
        <v>-1</v>
      </c>
      <c r="X7">
        <v>1</v>
      </c>
      <c r="Y7">
        <v>1</v>
      </c>
      <c r="Z7">
        <v>1</v>
      </c>
      <c r="AA7">
        <v>1</v>
      </c>
      <c r="AB7">
        <v>-1</v>
      </c>
      <c r="AC7" s="1">
        <v>38279</v>
      </c>
      <c r="AD7" s="2">
        <v>0.6726851851851853</v>
      </c>
      <c r="AE7" t="s">
        <v>65</v>
      </c>
      <c r="AF7">
        <v>21</v>
      </c>
      <c r="AG7" t="s">
        <v>64</v>
      </c>
      <c r="AH7">
        <v>15</v>
      </c>
      <c r="AI7">
        <v>-1</v>
      </c>
      <c r="AJ7">
        <v>-1</v>
      </c>
      <c r="AK7">
        <v>-1</v>
      </c>
      <c r="AL7">
        <v>1</v>
      </c>
      <c r="AM7">
        <v>1</v>
      </c>
      <c r="AN7">
        <v>-1</v>
      </c>
      <c r="AO7">
        <v>-1</v>
      </c>
      <c r="AP7">
        <v>1</v>
      </c>
      <c r="AQ7">
        <v>-1</v>
      </c>
      <c r="AR7">
        <v>-1</v>
      </c>
      <c r="AS7">
        <v>-1</v>
      </c>
      <c r="AT7">
        <v>1</v>
      </c>
      <c r="AU7">
        <v>1</v>
      </c>
      <c r="AV7">
        <v>-1</v>
      </c>
      <c r="AW7">
        <v>1</v>
      </c>
      <c r="AX7">
        <v>1</v>
      </c>
      <c r="AY7">
        <v>1</v>
      </c>
      <c r="AZ7">
        <v>1</v>
      </c>
      <c r="BA7">
        <v>-1</v>
      </c>
      <c r="BB7">
        <v>1</v>
      </c>
      <c r="BC7">
        <v>1</v>
      </c>
      <c r="BD7" t="s">
        <v>38</v>
      </c>
      <c r="BE7" t="s">
        <v>38</v>
      </c>
      <c r="BF7" t="s">
        <v>38</v>
      </c>
      <c r="BG7" t="s">
        <v>63</v>
      </c>
      <c r="BH7">
        <v>0</v>
      </c>
      <c r="BI7">
        <v>0</v>
      </c>
      <c r="BJ7">
        <v>1</v>
      </c>
      <c r="BK7">
        <v>1</v>
      </c>
      <c r="BL7">
        <v>0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T7">
        <v>1</v>
      </c>
      <c r="BU7">
        <v>1</v>
      </c>
      <c r="BV7">
        <v>1</v>
      </c>
      <c r="BW7">
        <v>0</v>
      </c>
      <c r="BX7">
        <v>1</v>
      </c>
      <c r="BY7">
        <v>1</v>
      </c>
      <c r="BZ7">
        <v>0</v>
      </c>
      <c r="CA7">
        <v>1</v>
      </c>
      <c r="CB7">
        <v>0</v>
      </c>
      <c r="CC7">
        <v>15</v>
      </c>
    </row>
    <row r="8" spans="1:81" ht="12.75">
      <c r="A8" t="s">
        <v>201</v>
      </c>
      <c r="B8" s="1">
        <v>38279</v>
      </c>
      <c r="C8" s="2">
        <v>0.5484143518518518</v>
      </c>
      <c r="D8" t="s">
        <v>65</v>
      </c>
      <c r="E8">
        <v>19</v>
      </c>
      <c r="F8" t="s">
        <v>64</v>
      </c>
      <c r="G8">
        <v>14</v>
      </c>
      <c r="H8">
        <v>1</v>
      </c>
      <c r="I8">
        <v>-1</v>
      </c>
      <c r="J8">
        <v>-1</v>
      </c>
      <c r="K8">
        <v>1</v>
      </c>
      <c r="L8">
        <v>-1</v>
      </c>
      <c r="M8">
        <v>-1</v>
      </c>
      <c r="N8">
        <v>1</v>
      </c>
      <c r="O8">
        <v>1</v>
      </c>
      <c r="P8">
        <v>-1</v>
      </c>
      <c r="Q8">
        <v>-1</v>
      </c>
      <c r="R8">
        <v>-1</v>
      </c>
      <c r="S8">
        <v>1</v>
      </c>
      <c r="T8">
        <v>1</v>
      </c>
      <c r="U8">
        <v>-1</v>
      </c>
      <c r="V8">
        <v>1</v>
      </c>
      <c r="W8">
        <v>1</v>
      </c>
      <c r="X8">
        <v>-1</v>
      </c>
      <c r="Y8">
        <v>-1</v>
      </c>
      <c r="Z8">
        <v>1</v>
      </c>
      <c r="AA8">
        <v>1</v>
      </c>
      <c r="AB8">
        <v>-1</v>
      </c>
      <c r="AC8" s="1">
        <v>38279</v>
      </c>
      <c r="AD8" s="2">
        <v>0.5854166666666667</v>
      </c>
      <c r="AE8" t="s">
        <v>65</v>
      </c>
      <c r="AF8">
        <v>19</v>
      </c>
      <c r="AG8" t="s">
        <v>64</v>
      </c>
      <c r="AH8">
        <v>14</v>
      </c>
      <c r="AI8">
        <v>1</v>
      </c>
      <c r="AJ8">
        <v>1</v>
      </c>
      <c r="AK8">
        <v>-1</v>
      </c>
      <c r="AL8">
        <v>1</v>
      </c>
      <c r="AM8">
        <v>-1</v>
      </c>
      <c r="AN8">
        <v>1</v>
      </c>
      <c r="AO8">
        <v>1</v>
      </c>
      <c r="AP8">
        <v>1</v>
      </c>
      <c r="AQ8">
        <v>-1</v>
      </c>
      <c r="AR8">
        <v>1</v>
      </c>
      <c r="AS8">
        <v>-1</v>
      </c>
      <c r="AT8">
        <v>1</v>
      </c>
      <c r="AU8">
        <v>1</v>
      </c>
      <c r="AV8">
        <v>1</v>
      </c>
      <c r="AW8">
        <v>1</v>
      </c>
      <c r="AX8">
        <v>1</v>
      </c>
      <c r="AY8">
        <v>-1</v>
      </c>
      <c r="AZ8">
        <v>1</v>
      </c>
      <c r="BA8">
        <v>1</v>
      </c>
      <c r="BB8">
        <v>1</v>
      </c>
      <c r="BC8">
        <v>-1</v>
      </c>
      <c r="BD8" t="s">
        <v>38</v>
      </c>
      <c r="BE8" t="s">
        <v>38</v>
      </c>
      <c r="BF8" t="s">
        <v>38</v>
      </c>
      <c r="BG8" t="s">
        <v>63</v>
      </c>
      <c r="BH8">
        <v>1</v>
      </c>
      <c r="BI8">
        <v>0</v>
      </c>
      <c r="BJ8">
        <v>1</v>
      </c>
      <c r="BK8">
        <v>1</v>
      </c>
      <c r="BL8">
        <v>1</v>
      </c>
      <c r="BM8">
        <v>0</v>
      </c>
      <c r="BN8">
        <v>1</v>
      </c>
      <c r="BO8">
        <v>1</v>
      </c>
      <c r="BP8">
        <v>1</v>
      </c>
      <c r="BQ8">
        <v>0</v>
      </c>
      <c r="BR8">
        <v>1</v>
      </c>
      <c r="BS8">
        <v>1</v>
      </c>
      <c r="BT8">
        <v>1</v>
      </c>
      <c r="BU8">
        <v>0</v>
      </c>
      <c r="BV8">
        <v>1</v>
      </c>
      <c r="BW8">
        <v>1</v>
      </c>
      <c r="BX8">
        <v>1</v>
      </c>
      <c r="BY8">
        <v>0</v>
      </c>
      <c r="BZ8">
        <v>1</v>
      </c>
      <c r="CA8">
        <v>1</v>
      </c>
      <c r="CB8">
        <v>1</v>
      </c>
      <c r="CC8">
        <v>16</v>
      </c>
    </row>
    <row r="9" spans="1:81" ht="12.75">
      <c r="A9" t="s">
        <v>201</v>
      </c>
      <c r="B9" s="1">
        <v>38279</v>
      </c>
      <c r="C9" s="2">
        <v>0.657962962962963</v>
      </c>
      <c r="D9" t="s">
        <v>65</v>
      </c>
      <c r="E9">
        <v>20</v>
      </c>
      <c r="F9" t="s">
        <v>64</v>
      </c>
      <c r="G9">
        <v>15</v>
      </c>
      <c r="H9">
        <v>1</v>
      </c>
      <c r="I9">
        <v>-1</v>
      </c>
      <c r="J9">
        <v>-1</v>
      </c>
      <c r="K9">
        <v>-1</v>
      </c>
      <c r="L9">
        <v>-1</v>
      </c>
      <c r="M9">
        <v>1</v>
      </c>
      <c r="N9">
        <v>1</v>
      </c>
      <c r="O9">
        <v>1</v>
      </c>
      <c r="P9">
        <v>1</v>
      </c>
      <c r="Q9">
        <v>1</v>
      </c>
      <c r="R9">
        <v>-1</v>
      </c>
      <c r="S9">
        <v>-1</v>
      </c>
      <c r="T9">
        <v>-1</v>
      </c>
      <c r="U9">
        <v>1</v>
      </c>
      <c r="V9">
        <v>1</v>
      </c>
      <c r="W9">
        <v>1</v>
      </c>
      <c r="X9">
        <v>1</v>
      </c>
      <c r="Y9">
        <v>-1</v>
      </c>
      <c r="Z9">
        <v>-1</v>
      </c>
      <c r="AA9">
        <v>-1</v>
      </c>
      <c r="AB9">
        <v>1</v>
      </c>
      <c r="AC9" s="1">
        <v>38279</v>
      </c>
      <c r="AD9" s="2">
        <v>0.6697569444444444</v>
      </c>
      <c r="AE9" t="s">
        <v>65</v>
      </c>
      <c r="AF9">
        <v>20</v>
      </c>
      <c r="AG9" t="s">
        <v>64</v>
      </c>
      <c r="AH9">
        <v>15</v>
      </c>
      <c r="AI9">
        <v>-1</v>
      </c>
      <c r="AJ9">
        <v>-1</v>
      </c>
      <c r="AK9">
        <v>-1</v>
      </c>
      <c r="AL9">
        <v>1</v>
      </c>
      <c r="AM9">
        <v>-1</v>
      </c>
      <c r="AN9">
        <v>1</v>
      </c>
      <c r="AO9">
        <v>1</v>
      </c>
      <c r="AP9">
        <v>1</v>
      </c>
      <c r="AQ9">
        <v>-1</v>
      </c>
      <c r="AR9">
        <v>1</v>
      </c>
      <c r="AS9">
        <v>-1</v>
      </c>
      <c r="AT9">
        <v>1</v>
      </c>
      <c r="AU9">
        <v>-1</v>
      </c>
      <c r="AV9">
        <v>1</v>
      </c>
      <c r="AW9">
        <v>1</v>
      </c>
      <c r="AX9">
        <v>1</v>
      </c>
      <c r="AY9">
        <v>1</v>
      </c>
      <c r="AZ9">
        <v>1</v>
      </c>
      <c r="BA9">
        <v>-1</v>
      </c>
      <c r="BB9">
        <v>-1</v>
      </c>
      <c r="BC9">
        <v>1</v>
      </c>
      <c r="BD9" t="s">
        <v>38</v>
      </c>
      <c r="BE9" t="s">
        <v>38</v>
      </c>
      <c r="BF9" t="s">
        <v>38</v>
      </c>
      <c r="BG9" t="s">
        <v>63</v>
      </c>
      <c r="BH9">
        <v>0</v>
      </c>
      <c r="BI9">
        <v>1</v>
      </c>
      <c r="BJ9">
        <v>1</v>
      </c>
      <c r="BK9">
        <v>0</v>
      </c>
      <c r="BL9">
        <v>1</v>
      </c>
      <c r="BM9">
        <v>1</v>
      </c>
      <c r="BN9">
        <v>1</v>
      </c>
      <c r="BO9">
        <v>1</v>
      </c>
      <c r="BP9">
        <v>0</v>
      </c>
      <c r="BQ9">
        <v>1</v>
      </c>
      <c r="BR9">
        <v>1</v>
      </c>
      <c r="BS9">
        <v>0</v>
      </c>
      <c r="BT9">
        <v>1</v>
      </c>
      <c r="BU9">
        <v>1</v>
      </c>
      <c r="BV9">
        <v>1</v>
      </c>
      <c r="BW9">
        <v>1</v>
      </c>
      <c r="BX9">
        <v>1</v>
      </c>
      <c r="BY9">
        <v>0</v>
      </c>
      <c r="BZ9">
        <v>1</v>
      </c>
      <c r="CA9">
        <v>1</v>
      </c>
      <c r="CB9">
        <v>1</v>
      </c>
      <c r="CC9">
        <v>16</v>
      </c>
    </row>
    <row r="10" spans="1:81" ht="12.75">
      <c r="A10" t="s">
        <v>201</v>
      </c>
      <c r="B10" s="1">
        <v>38279</v>
      </c>
      <c r="C10" s="2">
        <v>0.6808564814814816</v>
      </c>
      <c r="D10" t="s">
        <v>65</v>
      </c>
      <c r="E10">
        <v>18</v>
      </c>
      <c r="F10" t="s">
        <v>64</v>
      </c>
      <c r="G10">
        <v>12</v>
      </c>
      <c r="H10">
        <v>1</v>
      </c>
      <c r="I10">
        <v>-1</v>
      </c>
      <c r="J10">
        <v>-1</v>
      </c>
      <c r="K10">
        <v>1</v>
      </c>
      <c r="L10">
        <v>1</v>
      </c>
      <c r="M10">
        <v>-1</v>
      </c>
      <c r="N10">
        <v>-1</v>
      </c>
      <c r="O10">
        <v>-1</v>
      </c>
      <c r="P10">
        <v>1</v>
      </c>
      <c r="Q10">
        <v>-1</v>
      </c>
      <c r="R10">
        <v>-1</v>
      </c>
      <c r="S10">
        <v>1</v>
      </c>
      <c r="T10">
        <v>1</v>
      </c>
      <c r="U10">
        <v>-1</v>
      </c>
      <c r="V10">
        <v>1</v>
      </c>
      <c r="W10">
        <v>1</v>
      </c>
      <c r="X10">
        <v>1</v>
      </c>
      <c r="Y10">
        <v>-1</v>
      </c>
      <c r="Z10">
        <v>1</v>
      </c>
      <c r="AA10">
        <v>1</v>
      </c>
      <c r="AB10">
        <v>1</v>
      </c>
      <c r="AC10" s="1">
        <v>38279</v>
      </c>
      <c r="AD10" s="2">
        <v>0.7032175925925926</v>
      </c>
      <c r="AE10" t="s">
        <v>65</v>
      </c>
      <c r="AF10">
        <v>18</v>
      </c>
      <c r="AG10" t="s">
        <v>64</v>
      </c>
      <c r="AH10">
        <v>12</v>
      </c>
      <c r="AI10">
        <v>-1</v>
      </c>
      <c r="AJ10">
        <v>-1</v>
      </c>
      <c r="AK10">
        <v>-1</v>
      </c>
      <c r="AL10">
        <v>1</v>
      </c>
      <c r="AM10">
        <v>-1</v>
      </c>
      <c r="AN10">
        <v>-1</v>
      </c>
      <c r="AO10">
        <v>1</v>
      </c>
      <c r="AP10">
        <v>-1</v>
      </c>
      <c r="AQ10">
        <v>1</v>
      </c>
      <c r="AR10">
        <v>-1</v>
      </c>
      <c r="AS10">
        <v>1</v>
      </c>
      <c r="AT10">
        <v>1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-1</v>
      </c>
      <c r="BA10">
        <v>-1</v>
      </c>
      <c r="BB10">
        <v>1</v>
      </c>
      <c r="BC10">
        <v>1</v>
      </c>
      <c r="BD10" t="s">
        <v>38</v>
      </c>
      <c r="BE10" t="s">
        <v>38</v>
      </c>
      <c r="BF10" t="s">
        <v>38</v>
      </c>
      <c r="BG10" t="s">
        <v>61</v>
      </c>
      <c r="BH10">
        <v>0</v>
      </c>
      <c r="BI10">
        <v>1</v>
      </c>
      <c r="BJ10">
        <v>1</v>
      </c>
      <c r="BK10">
        <v>1</v>
      </c>
      <c r="BL10">
        <v>0</v>
      </c>
      <c r="BM10">
        <v>1</v>
      </c>
      <c r="BN10">
        <v>0</v>
      </c>
      <c r="BO10">
        <v>1</v>
      </c>
      <c r="BP10">
        <v>1</v>
      </c>
      <c r="BQ10">
        <v>1</v>
      </c>
      <c r="BR10">
        <v>0</v>
      </c>
      <c r="BS10">
        <v>1</v>
      </c>
      <c r="BT10">
        <v>1</v>
      </c>
      <c r="BU10">
        <v>0</v>
      </c>
      <c r="BV10">
        <v>1</v>
      </c>
      <c r="BW10">
        <v>1</v>
      </c>
      <c r="BX10">
        <v>1</v>
      </c>
      <c r="BY10">
        <v>1</v>
      </c>
      <c r="BZ10">
        <v>0</v>
      </c>
      <c r="CA10">
        <v>1</v>
      </c>
      <c r="CB10">
        <v>1</v>
      </c>
      <c r="CC10">
        <v>15</v>
      </c>
    </row>
    <row r="11" spans="1:81" ht="12.75">
      <c r="A11" t="s">
        <v>201</v>
      </c>
      <c r="B11" s="1">
        <v>38279</v>
      </c>
      <c r="C11" s="2">
        <v>0.7125694444444445</v>
      </c>
      <c r="D11" t="s">
        <v>65</v>
      </c>
      <c r="E11">
        <v>20</v>
      </c>
      <c r="F11" t="s">
        <v>64</v>
      </c>
      <c r="G11">
        <v>14</v>
      </c>
      <c r="H11">
        <v>1</v>
      </c>
      <c r="I11">
        <v>-1</v>
      </c>
      <c r="J11">
        <v>-1</v>
      </c>
      <c r="K11">
        <v>1</v>
      </c>
      <c r="L11">
        <v>-1</v>
      </c>
      <c r="M11">
        <v>-1</v>
      </c>
      <c r="N11">
        <v>-1</v>
      </c>
      <c r="O11">
        <v>1</v>
      </c>
      <c r="P11">
        <v>-1</v>
      </c>
      <c r="Q11">
        <v>-1</v>
      </c>
      <c r="R11">
        <v>-1</v>
      </c>
      <c r="S11">
        <v>-1</v>
      </c>
      <c r="T11">
        <v>1</v>
      </c>
      <c r="U11">
        <v>-1</v>
      </c>
      <c r="V11">
        <v>-1</v>
      </c>
      <c r="W11">
        <v>-1</v>
      </c>
      <c r="X11">
        <v>1</v>
      </c>
      <c r="Y11">
        <v>-1</v>
      </c>
      <c r="Z11">
        <v>1</v>
      </c>
      <c r="AA11">
        <v>-1</v>
      </c>
      <c r="AB11">
        <v>1</v>
      </c>
      <c r="AC11" s="1">
        <v>38279</v>
      </c>
      <c r="AD11" s="2">
        <v>0.794224537037037</v>
      </c>
      <c r="AE11" t="s">
        <v>65</v>
      </c>
      <c r="AF11">
        <v>20</v>
      </c>
      <c r="AG11" t="s">
        <v>64</v>
      </c>
      <c r="AH11">
        <v>14</v>
      </c>
      <c r="AI11">
        <v>-1</v>
      </c>
      <c r="AJ11">
        <v>-1</v>
      </c>
      <c r="AK11">
        <v>-1</v>
      </c>
      <c r="AL11">
        <v>1</v>
      </c>
      <c r="AM11">
        <v>-1</v>
      </c>
      <c r="AN11">
        <v>-1</v>
      </c>
      <c r="AO11">
        <v>-1</v>
      </c>
      <c r="AP11">
        <v>-1</v>
      </c>
      <c r="AQ11">
        <v>1</v>
      </c>
      <c r="AR11">
        <v>-1</v>
      </c>
      <c r="AS11">
        <v>-1</v>
      </c>
      <c r="AT11">
        <v>1</v>
      </c>
      <c r="AU11">
        <v>-1</v>
      </c>
      <c r="AV11">
        <v>-1</v>
      </c>
      <c r="AW11">
        <v>1</v>
      </c>
      <c r="AX11">
        <v>-1</v>
      </c>
      <c r="AY11">
        <v>1</v>
      </c>
      <c r="AZ11">
        <v>-1</v>
      </c>
      <c r="BA11">
        <v>1</v>
      </c>
      <c r="BB11">
        <v>-1</v>
      </c>
      <c r="BC11">
        <v>1</v>
      </c>
      <c r="BD11" t="s">
        <v>38</v>
      </c>
      <c r="BE11" t="s">
        <v>38</v>
      </c>
      <c r="BF11" t="s">
        <v>38</v>
      </c>
      <c r="BG11" t="s">
        <v>63</v>
      </c>
      <c r="BH11">
        <v>0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0</v>
      </c>
      <c r="BP11">
        <v>0</v>
      </c>
      <c r="BQ11">
        <v>1</v>
      </c>
      <c r="BR11">
        <v>1</v>
      </c>
      <c r="BS11">
        <v>0</v>
      </c>
      <c r="BT11">
        <v>0</v>
      </c>
      <c r="BU11">
        <v>1</v>
      </c>
      <c r="BV11">
        <v>0</v>
      </c>
      <c r="BW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15</v>
      </c>
    </row>
    <row r="12" spans="1:81" ht="12.75">
      <c r="A12" t="s">
        <v>201</v>
      </c>
      <c r="B12" s="1">
        <v>38279</v>
      </c>
      <c r="C12" s="2">
        <v>0.8865277777777778</v>
      </c>
      <c r="D12" t="s">
        <v>99</v>
      </c>
      <c r="E12">
        <v>18</v>
      </c>
      <c r="F12" t="s">
        <v>64</v>
      </c>
      <c r="G12">
        <v>12</v>
      </c>
      <c r="H12">
        <v>-1</v>
      </c>
      <c r="I12">
        <v>-1</v>
      </c>
      <c r="J12">
        <v>-1</v>
      </c>
      <c r="K12">
        <v>1</v>
      </c>
      <c r="L12">
        <v>1</v>
      </c>
      <c r="M12">
        <v>-1</v>
      </c>
      <c r="N12">
        <v>-1</v>
      </c>
      <c r="O12">
        <v>-1</v>
      </c>
      <c r="P12">
        <v>-1</v>
      </c>
      <c r="Q12">
        <v>-1</v>
      </c>
      <c r="R12">
        <v>-1</v>
      </c>
      <c r="S12">
        <v>1</v>
      </c>
      <c r="T12">
        <v>1</v>
      </c>
      <c r="U12">
        <v>-1</v>
      </c>
      <c r="V12">
        <v>-1</v>
      </c>
      <c r="W12">
        <v>1</v>
      </c>
      <c r="X12">
        <v>1</v>
      </c>
      <c r="Y12">
        <v>-1</v>
      </c>
      <c r="Z12">
        <v>-1</v>
      </c>
      <c r="AA12">
        <v>-1</v>
      </c>
      <c r="AB12">
        <v>-1</v>
      </c>
      <c r="AC12" s="1">
        <v>38279</v>
      </c>
      <c r="AD12" s="2">
        <v>0.9062384259259259</v>
      </c>
      <c r="AE12" t="s">
        <v>99</v>
      </c>
      <c r="AF12">
        <v>18</v>
      </c>
      <c r="AG12" t="s">
        <v>64</v>
      </c>
      <c r="AH12">
        <v>12</v>
      </c>
      <c r="AI12">
        <v>-1</v>
      </c>
      <c r="AJ12">
        <v>-1</v>
      </c>
      <c r="AK12" s="3">
        <v>1</v>
      </c>
      <c r="AL12">
        <v>1</v>
      </c>
      <c r="AM12">
        <v>-1</v>
      </c>
      <c r="AN12">
        <v>-1</v>
      </c>
      <c r="AO12">
        <v>-1</v>
      </c>
      <c r="AP12">
        <v>-1</v>
      </c>
      <c r="AQ12">
        <v>-1</v>
      </c>
      <c r="AR12">
        <v>-1</v>
      </c>
      <c r="AS12">
        <v>-1</v>
      </c>
      <c r="AT12">
        <v>1</v>
      </c>
      <c r="AU12">
        <v>1</v>
      </c>
      <c r="AV12">
        <v>-1</v>
      </c>
      <c r="AW12">
        <v>-1</v>
      </c>
      <c r="AX12">
        <v>1</v>
      </c>
      <c r="AY12">
        <v>-1</v>
      </c>
      <c r="AZ12">
        <v>-1</v>
      </c>
      <c r="BA12">
        <v>-1</v>
      </c>
      <c r="BB12">
        <v>1</v>
      </c>
      <c r="BC12">
        <v>-1</v>
      </c>
      <c r="BD12" t="s">
        <v>38</v>
      </c>
      <c r="BE12" t="s">
        <v>38</v>
      </c>
      <c r="BF12" t="s">
        <v>38</v>
      </c>
      <c r="BG12" t="s">
        <v>63</v>
      </c>
      <c r="BH12">
        <v>1</v>
      </c>
      <c r="BI12">
        <v>1</v>
      </c>
      <c r="BJ12">
        <v>0</v>
      </c>
      <c r="BK12">
        <v>1</v>
      </c>
      <c r="BL12">
        <v>0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T12">
        <v>1</v>
      </c>
      <c r="BU12">
        <v>1</v>
      </c>
      <c r="BV12">
        <v>1</v>
      </c>
      <c r="BW12">
        <v>1</v>
      </c>
      <c r="BX12">
        <v>0</v>
      </c>
      <c r="BY12">
        <v>1</v>
      </c>
      <c r="BZ12">
        <v>1</v>
      </c>
      <c r="CA12">
        <v>0</v>
      </c>
      <c r="CB12">
        <v>1</v>
      </c>
      <c r="CC12">
        <v>17</v>
      </c>
    </row>
    <row r="13" spans="1:81" ht="12.75">
      <c r="A13" t="s">
        <v>201</v>
      </c>
      <c r="B13" s="1">
        <v>38281</v>
      </c>
      <c r="C13" s="2">
        <v>0.5969444444444444</v>
      </c>
      <c r="D13" t="s">
        <v>99</v>
      </c>
      <c r="E13">
        <v>18</v>
      </c>
      <c r="F13" t="s">
        <v>64</v>
      </c>
      <c r="G13">
        <v>12</v>
      </c>
      <c r="H13">
        <v>1</v>
      </c>
      <c r="I13">
        <v>1</v>
      </c>
      <c r="J13">
        <v>-1</v>
      </c>
      <c r="K13">
        <v>1</v>
      </c>
      <c r="L13">
        <v>-1</v>
      </c>
      <c r="M13">
        <v>1</v>
      </c>
      <c r="N13">
        <v>1</v>
      </c>
      <c r="O13">
        <v>1</v>
      </c>
      <c r="P13">
        <v>-1</v>
      </c>
      <c r="Q13">
        <v>1</v>
      </c>
      <c r="R13">
        <v>-1</v>
      </c>
      <c r="S13">
        <v>1</v>
      </c>
      <c r="T13">
        <v>-1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 s="1">
        <v>38281</v>
      </c>
      <c r="AD13" s="2">
        <v>0.631724537037037</v>
      </c>
      <c r="AE13" t="s">
        <v>99</v>
      </c>
      <c r="AF13">
        <v>18</v>
      </c>
      <c r="AG13" t="s">
        <v>64</v>
      </c>
      <c r="AH13">
        <v>12</v>
      </c>
      <c r="AI13">
        <v>1</v>
      </c>
      <c r="AJ13">
        <v>1</v>
      </c>
      <c r="AK13">
        <v>-1</v>
      </c>
      <c r="AL13">
        <v>1</v>
      </c>
      <c r="AM13">
        <v>-1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-1</v>
      </c>
      <c r="AT13">
        <v>1</v>
      </c>
      <c r="AU13">
        <v>-1</v>
      </c>
      <c r="AV13">
        <v>1</v>
      </c>
      <c r="AW13">
        <v>-1</v>
      </c>
      <c r="AX13">
        <v>1</v>
      </c>
      <c r="AY13">
        <v>1</v>
      </c>
      <c r="AZ13">
        <v>1</v>
      </c>
      <c r="BA13">
        <v>-1</v>
      </c>
      <c r="BB13">
        <v>1</v>
      </c>
      <c r="BC13">
        <v>1</v>
      </c>
      <c r="BD13" t="s">
        <v>38</v>
      </c>
      <c r="BE13" t="s">
        <v>38</v>
      </c>
      <c r="BF13" t="s">
        <v>38</v>
      </c>
      <c r="BG13" t="s">
        <v>61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0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0</v>
      </c>
      <c r="BW13">
        <v>1</v>
      </c>
      <c r="BX13">
        <v>1</v>
      </c>
      <c r="BY13">
        <v>1</v>
      </c>
      <c r="BZ13">
        <v>0</v>
      </c>
      <c r="CA13">
        <v>1</v>
      </c>
      <c r="CB13">
        <v>1</v>
      </c>
      <c r="CC13">
        <v>18</v>
      </c>
    </row>
    <row r="14" spans="1:81" ht="12.75">
      <c r="A14" t="s">
        <v>201</v>
      </c>
      <c r="B14" s="1">
        <v>38281</v>
      </c>
      <c r="C14" s="2">
        <v>0.6811342592592592</v>
      </c>
      <c r="D14" t="s">
        <v>65</v>
      </c>
      <c r="E14">
        <v>18</v>
      </c>
      <c r="F14" t="s">
        <v>64</v>
      </c>
      <c r="G14">
        <v>12</v>
      </c>
      <c r="H14">
        <v>-1</v>
      </c>
      <c r="I14">
        <v>-1</v>
      </c>
      <c r="J14">
        <v>-1</v>
      </c>
      <c r="K14">
        <v>1</v>
      </c>
      <c r="L14">
        <v>-1</v>
      </c>
      <c r="M14">
        <v>1</v>
      </c>
      <c r="N14">
        <v>-1</v>
      </c>
      <c r="O14">
        <v>-1</v>
      </c>
      <c r="P14">
        <v>-1</v>
      </c>
      <c r="Q14">
        <v>-1</v>
      </c>
      <c r="R14">
        <v>-1</v>
      </c>
      <c r="S14">
        <v>1</v>
      </c>
      <c r="T14">
        <v>1</v>
      </c>
      <c r="U14">
        <v>-1</v>
      </c>
      <c r="V14">
        <v>1</v>
      </c>
      <c r="W14">
        <v>1</v>
      </c>
      <c r="X14">
        <v>-1</v>
      </c>
      <c r="Y14">
        <v>-1</v>
      </c>
      <c r="Z14">
        <v>-1</v>
      </c>
      <c r="AA14">
        <v>-1</v>
      </c>
      <c r="AB14">
        <v>-1</v>
      </c>
      <c r="AC14" s="1">
        <v>38281</v>
      </c>
      <c r="AD14" s="2">
        <v>0.6982407407407408</v>
      </c>
      <c r="AE14" t="s">
        <v>65</v>
      </c>
      <c r="AF14">
        <v>18</v>
      </c>
      <c r="AG14" t="s">
        <v>64</v>
      </c>
      <c r="AH14">
        <v>12</v>
      </c>
      <c r="AI14">
        <v>-1</v>
      </c>
      <c r="AJ14">
        <v>-1</v>
      </c>
      <c r="AK14">
        <v>-1</v>
      </c>
      <c r="AL14">
        <v>1</v>
      </c>
      <c r="AM14">
        <v>-1</v>
      </c>
      <c r="AN14">
        <v>1</v>
      </c>
      <c r="AO14">
        <v>1</v>
      </c>
      <c r="AP14">
        <v>-1</v>
      </c>
      <c r="AQ14">
        <v>-1</v>
      </c>
      <c r="AR14">
        <v>-1</v>
      </c>
      <c r="AS14">
        <v>-1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-1</v>
      </c>
      <c r="BA14">
        <v>1</v>
      </c>
      <c r="BB14">
        <v>1</v>
      </c>
      <c r="BC14">
        <v>1</v>
      </c>
      <c r="BD14" t="s">
        <v>38</v>
      </c>
      <c r="BE14" t="s">
        <v>38</v>
      </c>
      <c r="BF14" t="s">
        <v>38</v>
      </c>
      <c r="BG14" t="s">
        <v>61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0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0</v>
      </c>
      <c r="BV14">
        <v>1</v>
      </c>
      <c r="BW14">
        <v>1</v>
      </c>
      <c r="BX14">
        <v>0</v>
      </c>
      <c r="BY14">
        <v>1</v>
      </c>
      <c r="BZ14">
        <v>0</v>
      </c>
      <c r="CA14">
        <v>0</v>
      </c>
      <c r="CB14">
        <v>0</v>
      </c>
      <c r="CC14">
        <v>15</v>
      </c>
    </row>
    <row r="15" spans="1:81" ht="12.75">
      <c r="A15" t="s">
        <v>201</v>
      </c>
      <c r="B15" s="1">
        <v>38281</v>
      </c>
      <c r="C15" s="2">
        <v>0.9748148148148149</v>
      </c>
      <c r="D15" t="s">
        <v>65</v>
      </c>
      <c r="E15">
        <v>18</v>
      </c>
      <c r="F15" t="s">
        <v>64</v>
      </c>
      <c r="G15">
        <v>12</v>
      </c>
      <c r="H15">
        <v>-1</v>
      </c>
      <c r="I15">
        <v>-1</v>
      </c>
      <c r="J15">
        <v>-1</v>
      </c>
      <c r="K15">
        <v>1</v>
      </c>
      <c r="L15">
        <v>1</v>
      </c>
      <c r="M15">
        <v>-1</v>
      </c>
      <c r="N15">
        <v>-1</v>
      </c>
      <c r="O15">
        <v>-1</v>
      </c>
      <c r="P15">
        <v>1</v>
      </c>
      <c r="Q15">
        <v>-1</v>
      </c>
      <c r="R15">
        <v>1</v>
      </c>
      <c r="S15">
        <v>1</v>
      </c>
      <c r="T15">
        <v>-1</v>
      </c>
      <c r="U15">
        <v>-1</v>
      </c>
      <c r="V15">
        <v>-1</v>
      </c>
      <c r="W15">
        <v>1</v>
      </c>
      <c r="X15">
        <v>1</v>
      </c>
      <c r="Y15">
        <v>-1</v>
      </c>
      <c r="Z15">
        <v>-1</v>
      </c>
      <c r="AA15">
        <v>-1</v>
      </c>
      <c r="AB15">
        <v>-1</v>
      </c>
      <c r="AC15" s="1">
        <v>38284</v>
      </c>
      <c r="AD15" s="2">
        <v>0.7901967592592593</v>
      </c>
      <c r="AE15" t="s">
        <v>65</v>
      </c>
      <c r="AF15">
        <v>18</v>
      </c>
      <c r="AG15" t="s">
        <v>64</v>
      </c>
      <c r="AH15">
        <v>12</v>
      </c>
      <c r="AI15">
        <v>-1</v>
      </c>
      <c r="AJ15">
        <v>-1</v>
      </c>
      <c r="AK15">
        <v>-1</v>
      </c>
      <c r="AL15">
        <v>1</v>
      </c>
      <c r="AM15">
        <v>1</v>
      </c>
      <c r="AN15">
        <v>-1</v>
      </c>
      <c r="AO15">
        <v>-1</v>
      </c>
      <c r="AP15">
        <v>1</v>
      </c>
      <c r="AQ15">
        <v>1</v>
      </c>
      <c r="AR15">
        <v>-1</v>
      </c>
      <c r="AS15">
        <v>-1</v>
      </c>
      <c r="AT15">
        <v>1</v>
      </c>
      <c r="AU15">
        <v>-1</v>
      </c>
      <c r="AV15">
        <v>-1</v>
      </c>
      <c r="AW15">
        <v>-1</v>
      </c>
      <c r="AX15">
        <v>1</v>
      </c>
      <c r="AY15">
        <v>1</v>
      </c>
      <c r="AZ15">
        <v>-1</v>
      </c>
      <c r="BA15">
        <v>-1</v>
      </c>
      <c r="BB15">
        <v>-1</v>
      </c>
      <c r="BC15">
        <v>1</v>
      </c>
      <c r="BD15" t="s">
        <v>38</v>
      </c>
      <c r="BE15" t="s">
        <v>38</v>
      </c>
      <c r="BF15" t="s">
        <v>38</v>
      </c>
      <c r="BG15" t="s">
        <v>63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0</v>
      </c>
      <c r="BP15">
        <v>1</v>
      </c>
      <c r="BQ15">
        <v>1</v>
      </c>
      <c r="BR15">
        <v>0</v>
      </c>
      <c r="BS15">
        <v>1</v>
      </c>
      <c r="BT15">
        <v>1</v>
      </c>
      <c r="BU15">
        <v>1</v>
      </c>
      <c r="BV15">
        <v>1</v>
      </c>
      <c r="BW15">
        <v>1</v>
      </c>
      <c r="BX15">
        <v>1</v>
      </c>
      <c r="BY15">
        <v>1</v>
      </c>
      <c r="BZ15">
        <v>1</v>
      </c>
      <c r="CA15">
        <v>1</v>
      </c>
      <c r="CB15">
        <v>0</v>
      </c>
      <c r="CC15">
        <v>18</v>
      </c>
    </row>
    <row r="16" spans="1:81" ht="12.75">
      <c r="A16" t="s">
        <v>201</v>
      </c>
      <c r="B16" s="1">
        <v>38282</v>
      </c>
      <c r="C16" s="2">
        <v>0.6021296296296296</v>
      </c>
      <c r="D16" t="s">
        <v>65</v>
      </c>
      <c r="E16">
        <v>18</v>
      </c>
      <c r="F16" t="s">
        <v>64</v>
      </c>
      <c r="G16">
        <v>13</v>
      </c>
      <c r="H16">
        <v>-1</v>
      </c>
      <c r="I16">
        <v>-1</v>
      </c>
      <c r="J16">
        <v>-1</v>
      </c>
      <c r="K16">
        <v>1</v>
      </c>
      <c r="L16">
        <v>1</v>
      </c>
      <c r="M16">
        <v>-1</v>
      </c>
      <c r="N16">
        <v>-1</v>
      </c>
      <c r="O16">
        <v>-1</v>
      </c>
      <c r="P16">
        <v>-1</v>
      </c>
      <c r="Q16">
        <v>-1</v>
      </c>
      <c r="R16">
        <v>-1</v>
      </c>
      <c r="S16">
        <v>-1</v>
      </c>
      <c r="T16">
        <v>1</v>
      </c>
      <c r="U16">
        <v>-1</v>
      </c>
      <c r="V16">
        <v>1</v>
      </c>
      <c r="W16">
        <v>-1</v>
      </c>
      <c r="X16">
        <v>-1</v>
      </c>
      <c r="Y16">
        <v>-1</v>
      </c>
      <c r="Z16">
        <v>1</v>
      </c>
      <c r="AA16">
        <v>1</v>
      </c>
      <c r="AB16">
        <v>-1</v>
      </c>
      <c r="AC16" s="1">
        <v>38282</v>
      </c>
      <c r="AD16" s="2">
        <v>0.6155092592592593</v>
      </c>
      <c r="AE16" t="s">
        <v>65</v>
      </c>
      <c r="AF16">
        <v>18</v>
      </c>
      <c r="AG16" t="s">
        <v>64</v>
      </c>
      <c r="AH16">
        <v>13</v>
      </c>
      <c r="AI16">
        <v>-1</v>
      </c>
      <c r="AJ16">
        <v>-1</v>
      </c>
      <c r="AK16">
        <v>-1</v>
      </c>
      <c r="AL16">
        <v>1</v>
      </c>
      <c r="AM16">
        <v>-1</v>
      </c>
      <c r="AN16">
        <v>-1</v>
      </c>
      <c r="AO16">
        <v>-1</v>
      </c>
      <c r="AP16">
        <v>-1</v>
      </c>
      <c r="AQ16">
        <v>-1</v>
      </c>
      <c r="AR16">
        <v>-1</v>
      </c>
      <c r="AS16">
        <v>-1</v>
      </c>
      <c r="AT16">
        <v>1</v>
      </c>
      <c r="AU16">
        <v>1</v>
      </c>
      <c r="AV16">
        <v>-1</v>
      </c>
      <c r="AW16">
        <v>1</v>
      </c>
      <c r="AX16">
        <v>-1</v>
      </c>
      <c r="AY16">
        <v>1</v>
      </c>
      <c r="AZ16">
        <v>-1</v>
      </c>
      <c r="BA16">
        <v>1</v>
      </c>
      <c r="BB16">
        <v>-1</v>
      </c>
      <c r="BC16">
        <v>-1</v>
      </c>
      <c r="BD16" t="s">
        <v>38</v>
      </c>
      <c r="BE16" t="s">
        <v>38</v>
      </c>
      <c r="BF16" t="s">
        <v>38</v>
      </c>
      <c r="BG16" t="s">
        <v>61</v>
      </c>
      <c r="BH16">
        <v>1</v>
      </c>
      <c r="BI16">
        <v>1</v>
      </c>
      <c r="BJ16">
        <v>1</v>
      </c>
      <c r="BK16">
        <v>1</v>
      </c>
      <c r="BL16">
        <v>0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0</v>
      </c>
      <c r="BT16">
        <v>1</v>
      </c>
      <c r="BU16">
        <v>1</v>
      </c>
      <c r="BV16">
        <v>1</v>
      </c>
      <c r="BW16">
        <v>1</v>
      </c>
      <c r="BX16">
        <v>0</v>
      </c>
      <c r="BY16">
        <v>1</v>
      </c>
      <c r="BZ16">
        <v>1</v>
      </c>
      <c r="CA16">
        <v>0</v>
      </c>
      <c r="CB16">
        <v>1</v>
      </c>
      <c r="CC16">
        <v>17</v>
      </c>
    </row>
    <row r="17" spans="1:81" ht="12.75">
      <c r="A17" t="s">
        <v>201</v>
      </c>
      <c r="B17" s="1">
        <v>38282</v>
      </c>
      <c r="C17" s="2">
        <v>0.6028935185185186</v>
      </c>
      <c r="D17" t="s">
        <v>99</v>
      </c>
      <c r="E17">
        <v>19</v>
      </c>
      <c r="F17" t="s">
        <v>66</v>
      </c>
      <c r="G17">
        <v>14</v>
      </c>
      <c r="H17">
        <v>-1</v>
      </c>
      <c r="I17">
        <v>-1</v>
      </c>
      <c r="J17">
        <v>-1</v>
      </c>
      <c r="K17">
        <v>1</v>
      </c>
      <c r="L17">
        <v>-1</v>
      </c>
      <c r="M17">
        <v>1</v>
      </c>
      <c r="N17">
        <v>-1</v>
      </c>
      <c r="O17">
        <v>1</v>
      </c>
      <c r="P17">
        <v>1</v>
      </c>
      <c r="Q17">
        <v>-1</v>
      </c>
      <c r="R17">
        <v>1</v>
      </c>
      <c r="S17">
        <v>-1</v>
      </c>
      <c r="T17">
        <v>-1</v>
      </c>
      <c r="U17">
        <v>1</v>
      </c>
      <c r="V17">
        <v>-1</v>
      </c>
      <c r="W17">
        <v>-1</v>
      </c>
      <c r="X17">
        <v>-1</v>
      </c>
      <c r="Y17">
        <v>-1</v>
      </c>
      <c r="Z17">
        <v>-1</v>
      </c>
      <c r="AA17">
        <v>-1</v>
      </c>
      <c r="AB17">
        <v>-1</v>
      </c>
      <c r="AC17" s="1">
        <v>38282</v>
      </c>
      <c r="AD17" s="2">
        <v>0.6186226851851852</v>
      </c>
      <c r="AE17" t="s">
        <v>65</v>
      </c>
      <c r="AF17">
        <v>19</v>
      </c>
      <c r="AG17" t="s">
        <v>66</v>
      </c>
      <c r="AH17">
        <v>14</v>
      </c>
      <c r="AI17">
        <v>-1</v>
      </c>
      <c r="AJ17">
        <v>-1</v>
      </c>
      <c r="AK17">
        <v>-1</v>
      </c>
      <c r="AL17">
        <v>1</v>
      </c>
      <c r="AM17">
        <v>-1</v>
      </c>
      <c r="AN17">
        <v>-1</v>
      </c>
      <c r="AO17">
        <v>-1</v>
      </c>
      <c r="AP17">
        <v>-1</v>
      </c>
      <c r="AQ17">
        <v>-1</v>
      </c>
      <c r="AR17">
        <v>-1</v>
      </c>
      <c r="AS17">
        <v>-1</v>
      </c>
      <c r="AT17">
        <v>-1</v>
      </c>
      <c r="AU17">
        <v>1</v>
      </c>
      <c r="AV17">
        <v>-1</v>
      </c>
      <c r="AW17">
        <v>-1</v>
      </c>
      <c r="AX17">
        <v>-1</v>
      </c>
      <c r="AY17">
        <v>-1</v>
      </c>
      <c r="AZ17">
        <v>-1</v>
      </c>
      <c r="BA17">
        <v>-1</v>
      </c>
      <c r="BB17">
        <v>-1</v>
      </c>
      <c r="BC17">
        <v>-1</v>
      </c>
      <c r="BD17" t="s">
        <v>38</v>
      </c>
      <c r="BE17" t="s">
        <v>38</v>
      </c>
      <c r="BF17" t="s">
        <v>38</v>
      </c>
      <c r="BG17" t="s">
        <v>61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0</v>
      </c>
      <c r="BS17">
        <v>1</v>
      </c>
      <c r="BT17">
        <v>0</v>
      </c>
      <c r="BU17">
        <v>0</v>
      </c>
      <c r="BV17">
        <v>1</v>
      </c>
      <c r="BW17">
        <v>1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15</v>
      </c>
    </row>
    <row r="18" spans="1:81" ht="12.75">
      <c r="A18" t="s">
        <v>201</v>
      </c>
      <c r="B18" s="1">
        <v>38282</v>
      </c>
      <c r="C18" s="2">
        <v>0.6055555555555555</v>
      </c>
      <c r="D18" t="s">
        <v>65</v>
      </c>
      <c r="E18">
        <v>18</v>
      </c>
      <c r="F18" t="s">
        <v>64</v>
      </c>
      <c r="G18">
        <v>14</v>
      </c>
      <c r="H18">
        <v>-1</v>
      </c>
      <c r="I18">
        <v>1</v>
      </c>
      <c r="J18">
        <v>-1</v>
      </c>
      <c r="K18">
        <v>1</v>
      </c>
      <c r="L18">
        <v>-1</v>
      </c>
      <c r="M18">
        <v>-1</v>
      </c>
      <c r="N18">
        <v>1</v>
      </c>
      <c r="O18">
        <v>1</v>
      </c>
      <c r="P18">
        <v>-1</v>
      </c>
      <c r="Q18">
        <v>-1</v>
      </c>
      <c r="R18">
        <v>-1</v>
      </c>
      <c r="S18">
        <v>1</v>
      </c>
      <c r="T18">
        <v>-1</v>
      </c>
      <c r="U18">
        <v>-1</v>
      </c>
      <c r="V18">
        <v>-1</v>
      </c>
      <c r="W18">
        <v>1</v>
      </c>
      <c r="X18">
        <v>1</v>
      </c>
      <c r="Y18">
        <v>-1</v>
      </c>
      <c r="Z18">
        <v>-1</v>
      </c>
      <c r="AA18">
        <v>1</v>
      </c>
      <c r="AB18">
        <v>-1</v>
      </c>
      <c r="AC18" s="1">
        <v>38282</v>
      </c>
      <c r="AD18" s="2">
        <v>0.6258449074074074</v>
      </c>
      <c r="AE18" t="s">
        <v>65</v>
      </c>
      <c r="AF18">
        <v>18</v>
      </c>
      <c r="AG18" t="s">
        <v>64</v>
      </c>
      <c r="AH18">
        <v>14</v>
      </c>
      <c r="AI18">
        <v>1</v>
      </c>
      <c r="AJ18">
        <v>1</v>
      </c>
      <c r="AK18">
        <v>-1</v>
      </c>
      <c r="AL18">
        <v>1</v>
      </c>
      <c r="AM18">
        <v>-1</v>
      </c>
      <c r="AN18">
        <v>1</v>
      </c>
      <c r="AO18">
        <v>-1</v>
      </c>
      <c r="AP18">
        <v>-1</v>
      </c>
      <c r="AQ18">
        <v>-1</v>
      </c>
      <c r="AR18">
        <v>-1</v>
      </c>
      <c r="AS18">
        <v>-1</v>
      </c>
      <c r="AT18">
        <v>1</v>
      </c>
      <c r="AU18">
        <v>-1</v>
      </c>
      <c r="AV18">
        <v>-1</v>
      </c>
      <c r="AW18">
        <v>1</v>
      </c>
      <c r="AX18">
        <v>1</v>
      </c>
      <c r="AY18">
        <v>-1</v>
      </c>
      <c r="AZ18">
        <v>-1</v>
      </c>
      <c r="BA18">
        <v>-1</v>
      </c>
      <c r="BB18">
        <v>1</v>
      </c>
      <c r="BC18">
        <v>-1</v>
      </c>
      <c r="BD18" t="s">
        <v>38</v>
      </c>
      <c r="BE18" t="s">
        <v>38</v>
      </c>
      <c r="BF18" t="s">
        <v>38</v>
      </c>
      <c r="BG18" t="s">
        <v>61</v>
      </c>
      <c r="BH18">
        <v>0</v>
      </c>
      <c r="BI18">
        <v>1</v>
      </c>
      <c r="BJ18">
        <v>1</v>
      </c>
      <c r="BK18">
        <v>1</v>
      </c>
      <c r="BL18">
        <v>1</v>
      </c>
      <c r="BM18">
        <v>0</v>
      </c>
      <c r="BN18">
        <v>0</v>
      </c>
      <c r="BO18">
        <v>0</v>
      </c>
      <c r="BP18">
        <v>1</v>
      </c>
      <c r="BQ18">
        <v>1</v>
      </c>
      <c r="BR18">
        <v>1</v>
      </c>
      <c r="BS18">
        <v>1</v>
      </c>
      <c r="BT18">
        <v>1</v>
      </c>
      <c r="BU18">
        <v>1</v>
      </c>
      <c r="BV18">
        <v>0</v>
      </c>
      <c r="BW18">
        <v>1</v>
      </c>
      <c r="BX18">
        <v>0</v>
      </c>
      <c r="BY18">
        <v>1</v>
      </c>
      <c r="BZ18">
        <v>1</v>
      </c>
      <c r="CA18">
        <v>1</v>
      </c>
      <c r="CB18">
        <v>1</v>
      </c>
      <c r="CC18">
        <v>15</v>
      </c>
    </row>
    <row r="19" spans="1:81" ht="12.75">
      <c r="A19" t="s">
        <v>201</v>
      </c>
      <c r="B19" s="1">
        <v>38282</v>
      </c>
      <c r="C19" s="2">
        <v>0.6071643518518518</v>
      </c>
      <c r="D19" t="s">
        <v>65</v>
      </c>
      <c r="E19">
        <v>19</v>
      </c>
      <c r="F19" t="s">
        <v>64</v>
      </c>
      <c r="G19">
        <v>13</v>
      </c>
      <c r="H19">
        <v>1</v>
      </c>
      <c r="I19">
        <v>1</v>
      </c>
      <c r="J19">
        <v>-1</v>
      </c>
      <c r="K19">
        <v>1</v>
      </c>
      <c r="L19">
        <v>1</v>
      </c>
      <c r="M19">
        <v>-1</v>
      </c>
      <c r="N19">
        <v>-1</v>
      </c>
      <c r="O19">
        <v>1</v>
      </c>
      <c r="P19">
        <v>1</v>
      </c>
      <c r="Q19">
        <v>1</v>
      </c>
      <c r="R19">
        <v>-1</v>
      </c>
      <c r="S19">
        <v>-1</v>
      </c>
      <c r="T19">
        <v>-1</v>
      </c>
      <c r="U19">
        <v>-1</v>
      </c>
      <c r="V19">
        <v>1</v>
      </c>
      <c r="W19">
        <v>-1</v>
      </c>
      <c r="X19">
        <v>-1</v>
      </c>
      <c r="Y19">
        <v>1</v>
      </c>
      <c r="Z19">
        <v>1</v>
      </c>
      <c r="AA19">
        <v>1</v>
      </c>
      <c r="AB19">
        <v>1</v>
      </c>
      <c r="AC19" s="1">
        <v>38282</v>
      </c>
      <c r="AD19" s="2">
        <v>0.6242939814814815</v>
      </c>
      <c r="AE19" t="s">
        <v>65</v>
      </c>
      <c r="AF19">
        <v>19</v>
      </c>
      <c r="AG19" t="s">
        <v>64</v>
      </c>
      <c r="AH19">
        <v>13</v>
      </c>
      <c r="AI19">
        <v>1</v>
      </c>
      <c r="AJ19">
        <v>-1</v>
      </c>
      <c r="AK19">
        <v>-1</v>
      </c>
      <c r="AL19">
        <v>1</v>
      </c>
      <c r="AM19">
        <v>-1</v>
      </c>
      <c r="AN19">
        <v>-1</v>
      </c>
      <c r="AO19">
        <v>-1</v>
      </c>
      <c r="AP19">
        <v>1</v>
      </c>
      <c r="AQ19">
        <v>1</v>
      </c>
      <c r="AR19">
        <v>1</v>
      </c>
      <c r="AS19">
        <v>-1</v>
      </c>
      <c r="AT19">
        <v>1</v>
      </c>
      <c r="AU19">
        <v>1</v>
      </c>
      <c r="AV19">
        <v>-1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 t="s">
        <v>38</v>
      </c>
      <c r="BE19" t="s">
        <v>38</v>
      </c>
      <c r="BF19" t="s">
        <v>38</v>
      </c>
      <c r="BG19" t="s">
        <v>61</v>
      </c>
      <c r="BH19">
        <v>1</v>
      </c>
      <c r="BI19">
        <v>0</v>
      </c>
      <c r="BJ19">
        <v>1</v>
      </c>
      <c r="BK19">
        <v>1</v>
      </c>
      <c r="BL19">
        <v>0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0</v>
      </c>
      <c r="BT19">
        <v>0</v>
      </c>
      <c r="BU19">
        <v>1</v>
      </c>
      <c r="BV19">
        <v>1</v>
      </c>
      <c r="BW19">
        <v>0</v>
      </c>
      <c r="BX19">
        <v>0</v>
      </c>
      <c r="BY19">
        <v>1</v>
      </c>
      <c r="BZ19">
        <v>1</v>
      </c>
      <c r="CA19">
        <v>1</v>
      </c>
      <c r="CB19">
        <v>1</v>
      </c>
      <c r="CC19">
        <v>15</v>
      </c>
    </row>
    <row r="20" spans="1:81" ht="12.75">
      <c r="A20" t="s">
        <v>201</v>
      </c>
      <c r="B20" s="1">
        <v>38282</v>
      </c>
      <c r="C20" s="2">
        <v>0.6114930555555556</v>
      </c>
      <c r="D20" t="s">
        <v>65</v>
      </c>
      <c r="E20">
        <v>22</v>
      </c>
      <c r="F20" t="s">
        <v>64</v>
      </c>
      <c r="G20">
        <v>15</v>
      </c>
      <c r="H20">
        <v>-1</v>
      </c>
      <c r="I20">
        <v>-1</v>
      </c>
      <c r="J20">
        <v>-1</v>
      </c>
      <c r="K20">
        <v>1</v>
      </c>
      <c r="L20">
        <v>-1</v>
      </c>
      <c r="M20">
        <v>-1</v>
      </c>
      <c r="N20">
        <v>1</v>
      </c>
      <c r="O20">
        <v>-1</v>
      </c>
      <c r="P20">
        <v>-1</v>
      </c>
      <c r="Q20">
        <v>-1</v>
      </c>
      <c r="R20">
        <v>-1</v>
      </c>
      <c r="S20">
        <v>1</v>
      </c>
      <c r="T20">
        <v>-1</v>
      </c>
      <c r="U20">
        <v>-1</v>
      </c>
      <c r="V20">
        <v>1</v>
      </c>
      <c r="W20">
        <v>1</v>
      </c>
      <c r="X20">
        <v>1</v>
      </c>
      <c r="Y20">
        <v>-1</v>
      </c>
      <c r="Z20">
        <v>1</v>
      </c>
      <c r="AA20">
        <v>1</v>
      </c>
      <c r="AB20">
        <v>-1</v>
      </c>
      <c r="AC20" s="1">
        <v>38282</v>
      </c>
      <c r="AD20" s="2">
        <v>0.6399537037037036</v>
      </c>
      <c r="AE20" t="s">
        <v>65</v>
      </c>
      <c r="AF20">
        <v>22</v>
      </c>
      <c r="AG20" t="s">
        <v>64</v>
      </c>
      <c r="AH20">
        <v>15</v>
      </c>
      <c r="AI20">
        <v>-1</v>
      </c>
      <c r="AJ20">
        <v>-1</v>
      </c>
      <c r="AK20">
        <v>-1</v>
      </c>
      <c r="AL20">
        <v>1</v>
      </c>
      <c r="AM20">
        <v>1</v>
      </c>
      <c r="AN20">
        <v>-1</v>
      </c>
      <c r="AO20">
        <v>1</v>
      </c>
      <c r="AP20">
        <v>-1</v>
      </c>
      <c r="AQ20">
        <v>1</v>
      </c>
      <c r="AR20">
        <v>-1</v>
      </c>
      <c r="AS20">
        <v>1</v>
      </c>
      <c r="AT20">
        <v>1</v>
      </c>
      <c r="AU20">
        <v>1</v>
      </c>
      <c r="AV20">
        <v>-1</v>
      </c>
      <c r="AW20">
        <v>1</v>
      </c>
      <c r="AX20">
        <v>1</v>
      </c>
      <c r="AY20">
        <v>-1</v>
      </c>
      <c r="AZ20">
        <v>-1</v>
      </c>
      <c r="BA20">
        <v>1</v>
      </c>
      <c r="BB20">
        <v>-1</v>
      </c>
      <c r="BC20">
        <v>-1</v>
      </c>
      <c r="BD20" t="s">
        <v>38</v>
      </c>
      <c r="BE20" t="s">
        <v>38</v>
      </c>
      <c r="BF20" t="s">
        <v>38</v>
      </c>
      <c r="BG20" t="s">
        <v>61</v>
      </c>
      <c r="BH20">
        <v>1</v>
      </c>
      <c r="BI20">
        <v>1</v>
      </c>
      <c r="BJ20">
        <v>1</v>
      </c>
      <c r="BK20">
        <v>1</v>
      </c>
      <c r="BL20">
        <v>0</v>
      </c>
      <c r="BM20">
        <v>1</v>
      </c>
      <c r="BN20">
        <v>1</v>
      </c>
      <c r="BO20">
        <v>1</v>
      </c>
      <c r="BP20">
        <v>0</v>
      </c>
      <c r="BQ20">
        <v>1</v>
      </c>
      <c r="BR20">
        <v>0</v>
      </c>
      <c r="BS20">
        <v>1</v>
      </c>
      <c r="BT20">
        <v>0</v>
      </c>
      <c r="BU20">
        <v>1</v>
      </c>
      <c r="BV20">
        <v>1</v>
      </c>
      <c r="BW20">
        <v>1</v>
      </c>
      <c r="BX20">
        <v>0</v>
      </c>
      <c r="BY20">
        <v>1</v>
      </c>
      <c r="BZ20">
        <v>1</v>
      </c>
      <c r="CA20">
        <v>0</v>
      </c>
      <c r="CB20">
        <v>1</v>
      </c>
      <c r="CC20">
        <v>15</v>
      </c>
    </row>
    <row r="21" spans="1:81" ht="12.75">
      <c r="A21" t="s">
        <v>201</v>
      </c>
      <c r="B21" s="1">
        <v>38282</v>
      </c>
      <c r="C21" s="2">
        <v>0.6146296296296296</v>
      </c>
      <c r="D21" t="s">
        <v>65</v>
      </c>
      <c r="E21">
        <v>18</v>
      </c>
      <c r="F21" t="s">
        <v>64</v>
      </c>
      <c r="G21">
        <v>13</v>
      </c>
      <c r="H21">
        <v>1</v>
      </c>
      <c r="I21">
        <v>1</v>
      </c>
      <c r="J21">
        <v>-1</v>
      </c>
      <c r="K21">
        <v>1</v>
      </c>
      <c r="L21">
        <v>-1</v>
      </c>
      <c r="M21">
        <v>-1</v>
      </c>
      <c r="N21">
        <v>1</v>
      </c>
      <c r="O21">
        <v>1</v>
      </c>
      <c r="P21">
        <v>-1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 s="1">
        <v>38282</v>
      </c>
      <c r="AD21" s="2">
        <v>0.6363425925925926</v>
      </c>
      <c r="AE21" t="s">
        <v>99</v>
      </c>
      <c r="AF21">
        <v>18</v>
      </c>
      <c r="AG21" t="s">
        <v>64</v>
      </c>
      <c r="AH21">
        <v>13</v>
      </c>
      <c r="AI21">
        <v>1</v>
      </c>
      <c r="AJ21">
        <v>1</v>
      </c>
      <c r="AK21">
        <v>-1</v>
      </c>
      <c r="AL21">
        <v>1</v>
      </c>
      <c r="AM21">
        <v>-1</v>
      </c>
      <c r="AN21">
        <v>1</v>
      </c>
      <c r="AO21">
        <v>-1</v>
      </c>
      <c r="AP21">
        <v>1</v>
      </c>
      <c r="AQ21">
        <v>-1</v>
      </c>
      <c r="AR21">
        <v>1</v>
      </c>
      <c r="AS21">
        <v>-1</v>
      </c>
      <c r="AT21">
        <v>1</v>
      </c>
      <c r="AU21">
        <v>-1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-1</v>
      </c>
      <c r="BB21">
        <v>1</v>
      </c>
      <c r="BC21">
        <v>1</v>
      </c>
      <c r="BD21" t="s">
        <v>38</v>
      </c>
      <c r="BE21" t="s">
        <v>38</v>
      </c>
      <c r="BF21" t="s">
        <v>38</v>
      </c>
      <c r="BG21" t="s">
        <v>61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0</v>
      </c>
      <c r="BN21">
        <v>0</v>
      </c>
      <c r="BO21">
        <v>1</v>
      </c>
      <c r="BP21">
        <v>1</v>
      </c>
      <c r="BQ21">
        <v>1</v>
      </c>
      <c r="BR21">
        <v>0</v>
      </c>
      <c r="BS21">
        <v>1</v>
      </c>
      <c r="BT21">
        <v>0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0</v>
      </c>
      <c r="CA21">
        <v>1</v>
      </c>
      <c r="CB21">
        <v>1</v>
      </c>
      <c r="CC21">
        <v>16</v>
      </c>
    </row>
    <row r="22" spans="1:81" ht="12.75">
      <c r="A22" t="s">
        <v>201</v>
      </c>
      <c r="B22" s="1">
        <v>38282</v>
      </c>
      <c r="C22" s="2">
        <v>0.6160763888888888</v>
      </c>
      <c r="D22" t="s">
        <v>65</v>
      </c>
      <c r="E22">
        <v>18</v>
      </c>
      <c r="F22" t="s">
        <v>64</v>
      </c>
      <c r="G22">
        <v>13</v>
      </c>
      <c r="H22">
        <v>-1</v>
      </c>
      <c r="I22">
        <v>-1</v>
      </c>
      <c r="J22">
        <v>-1</v>
      </c>
      <c r="K22">
        <v>1</v>
      </c>
      <c r="L22">
        <v>-1</v>
      </c>
      <c r="M22">
        <v>1</v>
      </c>
      <c r="N22">
        <v>1</v>
      </c>
      <c r="O22">
        <v>-1</v>
      </c>
      <c r="P22">
        <v>1</v>
      </c>
      <c r="Q22">
        <v>1</v>
      </c>
      <c r="R22">
        <v>-1</v>
      </c>
      <c r="S22">
        <v>1</v>
      </c>
      <c r="T22">
        <v>1</v>
      </c>
      <c r="U22">
        <v>-1</v>
      </c>
      <c r="V22">
        <v>1</v>
      </c>
      <c r="W22">
        <v>1</v>
      </c>
      <c r="X22">
        <v>1</v>
      </c>
      <c r="Y22">
        <v>-1</v>
      </c>
      <c r="Z22">
        <v>1</v>
      </c>
      <c r="AA22">
        <v>-1</v>
      </c>
      <c r="AB22">
        <v>-1</v>
      </c>
      <c r="AC22" s="1">
        <v>38282</v>
      </c>
      <c r="AD22" s="2">
        <v>0.643125</v>
      </c>
      <c r="AE22" t="s">
        <v>65</v>
      </c>
      <c r="AF22">
        <v>18</v>
      </c>
      <c r="AG22" t="s">
        <v>64</v>
      </c>
      <c r="AH22">
        <v>13</v>
      </c>
      <c r="AI22">
        <v>-1</v>
      </c>
      <c r="AJ22">
        <v>-1</v>
      </c>
      <c r="AK22">
        <v>-1</v>
      </c>
      <c r="AL22">
        <v>1</v>
      </c>
      <c r="AM22">
        <v>1</v>
      </c>
      <c r="AN22">
        <v>-1</v>
      </c>
      <c r="AO22">
        <v>1</v>
      </c>
      <c r="AP22">
        <v>-1</v>
      </c>
      <c r="AQ22">
        <v>1</v>
      </c>
      <c r="AR22">
        <v>-1</v>
      </c>
      <c r="AS22">
        <v>-1</v>
      </c>
      <c r="AT22">
        <v>1</v>
      </c>
      <c r="AU22">
        <v>1</v>
      </c>
      <c r="AV22">
        <v>-1</v>
      </c>
      <c r="AW22">
        <v>1</v>
      </c>
      <c r="AX22">
        <v>1</v>
      </c>
      <c r="AY22">
        <v>-1</v>
      </c>
      <c r="AZ22">
        <v>-1</v>
      </c>
      <c r="BA22">
        <v>1</v>
      </c>
      <c r="BB22">
        <v>1</v>
      </c>
      <c r="BC22">
        <v>-1</v>
      </c>
      <c r="BD22" t="s">
        <v>38</v>
      </c>
      <c r="BE22" t="s">
        <v>38</v>
      </c>
      <c r="BF22" t="s">
        <v>38</v>
      </c>
      <c r="BG22" t="s">
        <v>61</v>
      </c>
      <c r="BH22">
        <v>1</v>
      </c>
      <c r="BI22">
        <v>1</v>
      </c>
      <c r="BJ22">
        <v>1</v>
      </c>
      <c r="BK22">
        <v>1</v>
      </c>
      <c r="BL22">
        <v>0</v>
      </c>
      <c r="BM22">
        <v>0</v>
      </c>
      <c r="BN22">
        <v>1</v>
      </c>
      <c r="BO22">
        <v>1</v>
      </c>
      <c r="BP22">
        <v>1</v>
      </c>
      <c r="BQ22">
        <v>0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0</v>
      </c>
      <c r="BY22">
        <v>1</v>
      </c>
      <c r="BZ22">
        <v>1</v>
      </c>
      <c r="CA22">
        <v>0</v>
      </c>
      <c r="CB22">
        <v>1</v>
      </c>
      <c r="CC22">
        <v>16</v>
      </c>
    </row>
    <row r="23" spans="1:81" ht="12.75">
      <c r="A23" t="s">
        <v>201</v>
      </c>
      <c r="B23" s="1">
        <v>38282</v>
      </c>
      <c r="C23" s="2">
        <v>0.6175578703703704</v>
      </c>
      <c r="D23" t="s">
        <v>65</v>
      </c>
      <c r="E23">
        <v>18</v>
      </c>
      <c r="F23" t="s">
        <v>64</v>
      </c>
      <c r="G23">
        <v>13</v>
      </c>
      <c r="H23">
        <v>-1</v>
      </c>
      <c r="I23">
        <v>-1</v>
      </c>
      <c r="J23">
        <v>-1</v>
      </c>
      <c r="K23">
        <v>1</v>
      </c>
      <c r="L23">
        <v>-1</v>
      </c>
      <c r="M23">
        <v>1</v>
      </c>
      <c r="N23">
        <v>-1</v>
      </c>
      <c r="O23">
        <v>1</v>
      </c>
      <c r="P23">
        <v>1</v>
      </c>
      <c r="Q23">
        <v>1</v>
      </c>
      <c r="R23">
        <v>-1</v>
      </c>
      <c r="S23">
        <v>1</v>
      </c>
      <c r="T23">
        <v>-1</v>
      </c>
      <c r="U23">
        <v>1</v>
      </c>
      <c r="V23">
        <v>-1</v>
      </c>
      <c r="W23">
        <v>1</v>
      </c>
      <c r="X23">
        <v>1</v>
      </c>
      <c r="Y23">
        <v>-1</v>
      </c>
      <c r="Z23">
        <v>-1</v>
      </c>
      <c r="AA23">
        <v>1</v>
      </c>
      <c r="AB23">
        <v>1</v>
      </c>
      <c r="AC23" s="1">
        <v>38282</v>
      </c>
      <c r="AD23" s="2">
        <v>0.6432638888888889</v>
      </c>
      <c r="AE23" t="s">
        <v>65</v>
      </c>
      <c r="AF23">
        <v>18</v>
      </c>
      <c r="AG23" t="s">
        <v>64</v>
      </c>
      <c r="AH23">
        <v>13</v>
      </c>
      <c r="AI23">
        <v>1</v>
      </c>
      <c r="AJ23">
        <v>-1</v>
      </c>
      <c r="AK23">
        <v>-1</v>
      </c>
      <c r="AL23">
        <v>1</v>
      </c>
      <c r="AM23">
        <v>-1</v>
      </c>
      <c r="AN23">
        <v>1</v>
      </c>
      <c r="AO23">
        <v>-1</v>
      </c>
      <c r="AP23">
        <v>1</v>
      </c>
      <c r="AQ23">
        <v>1</v>
      </c>
      <c r="AR23">
        <v>1</v>
      </c>
      <c r="AS23">
        <v>-1</v>
      </c>
      <c r="AT23">
        <v>-1</v>
      </c>
      <c r="AU23">
        <v>-1</v>
      </c>
      <c r="AV23">
        <v>1</v>
      </c>
      <c r="AW23">
        <v>1</v>
      </c>
      <c r="AX23">
        <v>-1</v>
      </c>
      <c r="AY23">
        <v>1</v>
      </c>
      <c r="AZ23">
        <v>1</v>
      </c>
      <c r="BA23">
        <v>-1</v>
      </c>
      <c r="BB23">
        <v>-1</v>
      </c>
      <c r="BC23">
        <v>1</v>
      </c>
      <c r="BD23" t="s">
        <v>38</v>
      </c>
      <c r="BE23" t="s">
        <v>38</v>
      </c>
      <c r="BF23" t="s">
        <v>38</v>
      </c>
      <c r="BG23" t="s">
        <v>61</v>
      </c>
      <c r="BH23">
        <v>0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0</v>
      </c>
      <c r="BT23">
        <v>1</v>
      </c>
      <c r="BU23">
        <v>1</v>
      </c>
      <c r="BV23">
        <v>0</v>
      </c>
      <c r="BW23">
        <v>0</v>
      </c>
      <c r="BX23">
        <v>1</v>
      </c>
      <c r="BY23">
        <v>0</v>
      </c>
      <c r="BZ23">
        <v>1</v>
      </c>
      <c r="CA23">
        <v>0</v>
      </c>
      <c r="CB23">
        <v>1</v>
      </c>
      <c r="CC23">
        <v>15</v>
      </c>
    </row>
    <row r="24" spans="1:81" ht="12.75">
      <c r="A24" t="s">
        <v>201</v>
      </c>
      <c r="B24" s="1">
        <v>38285</v>
      </c>
      <c r="C24" s="2">
        <v>0.47877314814814814</v>
      </c>
      <c r="D24" t="s">
        <v>65</v>
      </c>
      <c r="E24">
        <v>37</v>
      </c>
      <c r="F24" t="s">
        <v>64</v>
      </c>
      <c r="G24">
        <v>19</v>
      </c>
      <c r="H24">
        <v>-1</v>
      </c>
      <c r="I24">
        <v>-1</v>
      </c>
      <c r="J24">
        <v>-1</v>
      </c>
      <c r="K24">
        <v>1</v>
      </c>
      <c r="L24">
        <v>1</v>
      </c>
      <c r="M24">
        <v>-1</v>
      </c>
      <c r="N24">
        <v>-1</v>
      </c>
      <c r="O24">
        <v>-1</v>
      </c>
      <c r="P24">
        <v>-1</v>
      </c>
      <c r="Q24">
        <v>-1</v>
      </c>
      <c r="R24">
        <v>-1</v>
      </c>
      <c r="S24">
        <v>1</v>
      </c>
      <c r="T24">
        <v>1</v>
      </c>
      <c r="U24">
        <v>-1</v>
      </c>
      <c r="V24">
        <v>-1</v>
      </c>
      <c r="W24">
        <v>1</v>
      </c>
      <c r="X24">
        <v>-1</v>
      </c>
      <c r="Y24">
        <v>-1</v>
      </c>
      <c r="Z24">
        <v>1</v>
      </c>
      <c r="AA24">
        <v>-1</v>
      </c>
      <c r="AB24">
        <v>-1</v>
      </c>
      <c r="AC24" s="1">
        <v>38285</v>
      </c>
      <c r="AD24" s="2">
        <v>0.4967013888888889</v>
      </c>
      <c r="AE24" t="s">
        <v>65</v>
      </c>
      <c r="AF24">
        <v>37</v>
      </c>
      <c r="AG24" t="s">
        <v>64</v>
      </c>
      <c r="AH24">
        <v>19</v>
      </c>
      <c r="AI24">
        <v>-1</v>
      </c>
      <c r="AJ24">
        <v>-1</v>
      </c>
      <c r="AK24">
        <v>-1</v>
      </c>
      <c r="AL24">
        <v>1</v>
      </c>
      <c r="AM24">
        <v>-1</v>
      </c>
      <c r="AN24">
        <v>-1</v>
      </c>
      <c r="AO24">
        <v>-1</v>
      </c>
      <c r="AP24">
        <v>-1</v>
      </c>
      <c r="AQ24">
        <v>1</v>
      </c>
      <c r="AR24">
        <v>-1</v>
      </c>
      <c r="AS24">
        <v>-1</v>
      </c>
      <c r="AT24">
        <v>1</v>
      </c>
      <c r="AU24">
        <v>1</v>
      </c>
      <c r="AV24">
        <v>-1</v>
      </c>
      <c r="AW24">
        <v>-1</v>
      </c>
      <c r="AX24">
        <v>1</v>
      </c>
      <c r="AY24">
        <v>-1</v>
      </c>
      <c r="AZ24">
        <v>-1</v>
      </c>
      <c r="BA24">
        <v>-1</v>
      </c>
      <c r="BB24">
        <v>1</v>
      </c>
      <c r="BC24">
        <v>-1</v>
      </c>
      <c r="BD24" t="s">
        <v>38</v>
      </c>
      <c r="BE24" t="s">
        <v>38</v>
      </c>
      <c r="BF24" t="s">
        <v>38</v>
      </c>
      <c r="BG24" t="s">
        <v>62</v>
      </c>
      <c r="BH24">
        <v>1</v>
      </c>
      <c r="BI24">
        <v>1</v>
      </c>
      <c r="BJ24">
        <v>1</v>
      </c>
      <c r="BK24">
        <v>1</v>
      </c>
      <c r="BL24">
        <v>0</v>
      </c>
      <c r="BM24">
        <v>1</v>
      </c>
      <c r="BN24">
        <v>1</v>
      </c>
      <c r="BO24">
        <v>1</v>
      </c>
      <c r="BP24">
        <v>0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0</v>
      </c>
      <c r="CA24">
        <v>0</v>
      </c>
      <c r="CB24">
        <v>1</v>
      </c>
      <c r="CC24">
        <v>17</v>
      </c>
    </row>
    <row r="25" spans="1:81" ht="12.75">
      <c r="A25" t="s">
        <v>97</v>
      </c>
      <c r="B25" s="1">
        <v>38285</v>
      </c>
      <c r="C25" s="2">
        <v>0.5534375</v>
      </c>
      <c r="D25" t="s">
        <v>65</v>
      </c>
      <c r="E25">
        <v>37</v>
      </c>
      <c r="F25" t="s">
        <v>64</v>
      </c>
      <c r="G25">
        <v>18</v>
      </c>
      <c r="H25">
        <v>1</v>
      </c>
      <c r="I25">
        <v>1</v>
      </c>
      <c r="J25">
        <v>-1</v>
      </c>
      <c r="K25">
        <v>1</v>
      </c>
      <c r="L25">
        <v>-1</v>
      </c>
      <c r="M25">
        <v>1</v>
      </c>
      <c r="N25">
        <v>1</v>
      </c>
      <c r="O25">
        <v>1</v>
      </c>
      <c r="P25">
        <v>-1</v>
      </c>
      <c r="Q25">
        <v>1</v>
      </c>
      <c r="R25">
        <v>-1</v>
      </c>
      <c r="S25">
        <v>-1</v>
      </c>
      <c r="T25">
        <v>-1</v>
      </c>
      <c r="U25">
        <v>1</v>
      </c>
      <c r="V25">
        <v>1</v>
      </c>
      <c r="W25">
        <v>1</v>
      </c>
      <c r="X25">
        <v>1</v>
      </c>
      <c r="Y25">
        <v>1</v>
      </c>
      <c r="Z25">
        <v>-1</v>
      </c>
      <c r="AA25">
        <v>1</v>
      </c>
      <c r="AB25">
        <v>1</v>
      </c>
      <c r="AC25" s="1">
        <v>38287</v>
      </c>
      <c r="AD25" s="2">
        <v>0.5738888888888889</v>
      </c>
      <c r="AE25" t="s">
        <v>65</v>
      </c>
      <c r="AF25">
        <v>37</v>
      </c>
      <c r="AG25" t="s">
        <v>64</v>
      </c>
      <c r="AH25">
        <v>18</v>
      </c>
      <c r="AI25">
        <v>1</v>
      </c>
      <c r="AJ25">
        <v>-1</v>
      </c>
      <c r="AK25">
        <v>-1</v>
      </c>
      <c r="AL25">
        <v>1</v>
      </c>
      <c r="AM25">
        <v>-1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-1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-1</v>
      </c>
      <c r="BB25">
        <v>1</v>
      </c>
      <c r="BC25">
        <v>1</v>
      </c>
      <c r="BD25" t="s">
        <v>38</v>
      </c>
      <c r="BE25" t="s">
        <v>38</v>
      </c>
      <c r="BF25" t="s">
        <v>38</v>
      </c>
      <c r="BG25" t="s">
        <v>62</v>
      </c>
      <c r="BH25">
        <v>1</v>
      </c>
      <c r="BI25">
        <v>0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0</v>
      </c>
      <c r="BQ25">
        <v>1</v>
      </c>
      <c r="BR25">
        <v>0</v>
      </c>
      <c r="BS25">
        <v>0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17</v>
      </c>
    </row>
    <row r="26" spans="1:81" ht="12.75">
      <c r="A26" t="s">
        <v>97</v>
      </c>
      <c r="B26" s="1">
        <v>38286</v>
      </c>
      <c r="C26" s="2">
        <v>0.030590277777777775</v>
      </c>
      <c r="D26" t="s">
        <v>65</v>
      </c>
      <c r="E26">
        <v>19</v>
      </c>
      <c r="F26" t="s">
        <v>64</v>
      </c>
      <c r="G26">
        <v>12</v>
      </c>
      <c r="H26">
        <v>1</v>
      </c>
      <c r="I26">
        <v>1</v>
      </c>
      <c r="J26">
        <v>-1</v>
      </c>
      <c r="K26">
        <v>1</v>
      </c>
      <c r="L26">
        <v>-1</v>
      </c>
      <c r="M26">
        <v>1</v>
      </c>
      <c r="N26">
        <v>1</v>
      </c>
      <c r="O26">
        <v>1</v>
      </c>
      <c r="P26">
        <v>1</v>
      </c>
      <c r="Q26">
        <v>1</v>
      </c>
      <c r="R26">
        <v>-1</v>
      </c>
      <c r="S26">
        <v>-1</v>
      </c>
      <c r="T26">
        <v>1</v>
      </c>
      <c r="U26">
        <v>-1</v>
      </c>
      <c r="V26">
        <v>-1</v>
      </c>
      <c r="W26">
        <v>1</v>
      </c>
      <c r="X26">
        <v>1</v>
      </c>
      <c r="Y26">
        <v>1</v>
      </c>
      <c r="Z26">
        <v>1</v>
      </c>
      <c r="AA26">
        <v>1</v>
      </c>
      <c r="AB26">
        <v>-1</v>
      </c>
      <c r="AC26" s="1">
        <v>38286</v>
      </c>
      <c r="AD26" s="2">
        <v>0.049560185185185186</v>
      </c>
      <c r="AE26" t="s">
        <v>65</v>
      </c>
      <c r="AF26">
        <v>19</v>
      </c>
      <c r="AG26" t="s">
        <v>64</v>
      </c>
      <c r="AH26">
        <v>12</v>
      </c>
      <c r="AI26">
        <v>1</v>
      </c>
      <c r="AJ26">
        <v>1</v>
      </c>
      <c r="AK26">
        <v>-1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-1</v>
      </c>
      <c r="AT26">
        <v>1</v>
      </c>
      <c r="AU26">
        <v>1</v>
      </c>
      <c r="AV26">
        <v>-1</v>
      </c>
      <c r="AW26">
        <v>-1</v>
      </c>
      <c r="AX26">
        <v>1</v>
      </c>
      <c r="AY26">
        <v>1</v>
      </c>
      <c r="AZ26">
        <v>1</v>
      </c>
      <c r="BA26">
        <v>-1</v>
      </c>
      <c r="BB26">
        <v>1</v>
      </c>
      <c r="BC26">
        <v>1</v>
      </c>
      <c r="BD26" t="s">
        <v>38</v>
      </c>
      <c r="BE26" t="s">
        <v>38</v>
      </c>
      <c r="BF26" t="s">
        <v>38</v>
      </c>
      <c r="BG26" t="s">
        <v>63</v>
      </c>
      <c r="BH26">
        <v>1</v>
      </c>
      <c r="BI26">
        <v>1</v>
      </c>
      <c r="BJ26">
        <v>1</v>
      </c>
      <c r="BK26">
        <v>1</v>
      </c>
      <c r="BL26">
        <v>0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0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0</v>
      </c>
      <c r="CA26">
        <v>1</v>
      </c>
      <c r="CB26">
        <v>0</v>
      </c>
      <c r="CC26">
        <v>17</v>
      </c>
    </row>
    <row r="27" spans="1:81" s="19" customFormat="1" ht="12.75">
      <c r="A27" t="s">
        <v>97</v>
      </c>
      <c r="B27" s="1">
        <v>38286</v>
      </c>
      <c r="C27" s="2">
        <v>0.5803819444444445</v>
      </c>
      <c r="D27" t="s">
        <v>168</v>
      </c>
      <c r="E27">
        <v>20</v>
      </c>
      <c r="F27" t="s">
        <v>64</v>
      </c>
      <c r="G27">
        <v>12</v>
      </c>
      <c r="H27">
        <v>-1</v>
      </c>
      <c r="I27">
        <v>-1</v>
      </c>
      <c r="J27">
        <v>-1</v>
      </c>
      <c r="K27">
        <v>1</v>
      </c>
      <c r="L27">
        <v>-1</v>
      </c>
      <c r="M27">
        <v>-1</v>
      </c>
      <c r="N27">
        <v>-1</v>
      </c>
      <c r="O27">
        <v>-1</v>
      </c>
      <c r="P27">
        <v>-1</v>
      </c>
      <c r="Q27">
        <v>1</v>
      </c>
      <c r="R27">
        <v>-1</v>
      </c>
      <c r="S27">
        <v>1</v>
      </c>
      <c r="T27">
        <v>1</v>
      </c>
      <c r="U27">
        <v>-1</v>
      </c>
      <c r="V27">
        <v>1</v>
      </c>
      <c r="W27">
        <v>1</v>
      </c>
      <c r="X27">
        <v>-1</v>
      </c>
      <c r="Y27">
        <v>-1</v>
      </c>
      <c r="Z27">
        <v>-1</v>
      </c>
      <c r="AA27">
        <v>-1</v>
      </c>
      <c r="AB27">
        <v>-1</v>
      </c>
      <c r="AC27" s="1">
        <v>38289</v>
      </c>
      <c r="AD27" s="2">
        <v>0.3954398148148148</v>
      </c>
      <c r="AE27" t="s">
        <v>168</v>
      </c>
      <c r="AF27">
        <v>20</v>
      </c>
      <c r="AG27" t="s">
        <v>64</v>
      </c>
      <c r="AH27">
        <v>13</v>
      </c>
      <c r="AI27">
        <v>-1</v>
      </c>
      <c r="AJ27">
        <v>1</v>
      </c>
      <c r="AK27">
        <v>-1</v>
      </c>
      <c r="AL27">
        <v>1</v>
      </c>
      <c r="AM27">
        <v>1</v>
      </c>
      <c r="AN27">
        <v>-1</v>
      </c>
      <c r="AO27">
        <v>-1</v>
      </c>
      <c r="AP27">
        <v>-1</v>
      </c>
      <c r="AQ27">
        <v>1</v>
      </c>
      <c r="AR27">
        <v>-1</v>
      </c>
      <c r="AS27">
        <v>-1</v>
      </c>
      <c r="AT27">
        <v>1</v>
      </c>
      <c r="AU27">
        <v>1</v>
      </c>
      <c r="AV27">
        <v>-1</v>
      </c>
      <c r="AW27">
        <v>1</v>
      </c>
      <c r="AX27">
        <v>1</v>
      </c>
      <c r="AY27">
        <v>1</v>
      </c>
      <c r="AZ27">
        <v>-1</v>
      </c>
      <c r="BA27">
        <v>1</v>
      </c>
      <c r="BB27">
        <v>-1</v>
      </c>
      <c r="BC27">
        <v>-1</v>
      </c>
      <c r="BD27" t="s">
        <v>38</v>
      </c>
      <c r="BE27" t="s">
        <v>38</v>
      </c>
      <c r="BF27" t="s">
        <v>38</v>
      </c>
      <c r="BG27" t="s">
        <v>63</v>
      </c>
      <c r="BH27">
        <v>1</v>
      </c>
      <c r="BI27">
        <v>0</v>
      </c>
      <c r="BJ27">
        <v>1</v>
      </c>
      <c r="BK27">
        <v>1</v>
      </c>
      <c r="BL27">
        <v>0</v>
      </c>
      <c r="BM27">
        <v>1</v>
      </c>
      <c r="BN27">
        <v>1</v>
      </c>
      <c r="BO27">
        <v>1</v>
      </c>
      <c r="BP27">
        <v>0</v>
      </c>
      <c r="BQ27">
        <v>0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0</v>
      </c>
      <c r="BY27">
        <v>1</v>
      </c>
      <c r="BZ27">
        <v>0</v>
      </c>
      <c r="CA27">
        <v>1</v>
      </c>
      <c r="CB27">
        <v>1</v>
      </c>
      <c r="CC27">
        <v>15</v>
      </c>
    </row>
    <row r="28" spans="1:81" ht="12.75">
      <c r="A28" s="19" t="s">
        <v>97</v>
      </c>
      <c r="B28" s="20">
        <v>38287</v>
      </c>
      <c r="C28" s="21">
        <v>0.6550231481481482</v>
      </c>
      <c r="D28" s="19" t="s">
        <v>99</v>
      </c>
      <c r="E28" s="19">
        <v>19</v>
      </c>
      <c r="F28" s="19" t="s">
        <v>66</v>
      </c>
      <c r="G28" s="19">
        <v>12</v>
      </c>
      <c r="H28" s="19">
        <v>-1</v>
      </c>
      <c r="I28" s="19">
        <v>-1</v>
      </c>
      <c r="J28" s="19">
        <v>-1</v>
      </c>
      <c r="K28" s="19">
        <v>1</v>
      </c>
      <c r="L28" s="19">
        <v>1</v>
      </c>
      <c r="M28" s="19">
        <v>-1</v>
      </c>
      <c r="N28" s="19">
        <v>1</v>
      </c>
      <c r="O28" s="19">
        <v>-1</v>
      </c>
      <c r="P28" s="19">
        <v>-1</v>
      </c>
      <c r="Q28" s="19">
        <v>-1</v>
      </c>
      <c r="R28" s="19">
        <v>-1</v>
      </c>
      <c r="S28" s="19">
        <v>-1</v>
      </c>
      <c r="T28" s="19">
        <v>1</v>
      </c>
      <c r="U28" s="19">
        <v>-1</v>
      </c>
      <c r="V28" s="19">
        <v>1</v>
      </c>
      <c r="W28" s="19">
        <v>-1</v>
      </c>
      <c r="X28" s="19">
        <v>-1</v>
      </c>
      <c r="Y28" s="19">
        <v>-1</v>
      </c>
      <c r="Z28" s="19">
        <v>1</v>
      </c>
      <c r="AA28" s="19">
        <v>-1</v>
      </c>
      <c r="AB28" s="19">
        <v>-1</v>
      </c>
      <c r="AC28" s="20">
        <v>38287</v>
      </c>
      <c r="AD28" s="21">
        <v>0.7044560185185186</v>
      </c>
      <c r="AE28" s="19" t="s">
        <v>99</v>
      </c>
      <c r="AF28" s="19">
        <v>19</v>
      </c>
      <c r="AG28" s="19" t="s">
        <v>66</v>
      </c>
      <c r="AH28" s="19">
        <v>12</v>
      </c>
      <c r="AI28" s="19">
        <v>-1</v>
      </c>
      <c r="AJ28" s="19">
        <v>-1</v>
      </c>
      <c r="AK28" s="19">
        <v>-1</v>
      </c>
      <c r="AL28" s="19">
        <v>1</v>
      </c>
      <c r="AM28" s="19">
        <v>-1</v>
      </c>
      <c r="AN28" s="19">
        <v>-1</v>
      </c>
      <c r="AO28" s="19">
        <v>1</v>
      </c>
      <c r="AP28" s="19">
        <v>-1</v>
      </c>
      <c r="AQ28" s="19">
        <v>-1</v>
      </c>
      <c r="AR28" s="19">
        <v>-1</v>
      </c>
      <c r="AS28" s="19">
        <v>1</v>
      </c>
      <c r="AT28" s="19">
        <v>-1</v>
      </c>
      <c r="AU28" s="19">
        <v>1</v>
      </c>
      <c r="AV28" s="19">
        <v>-1</v>
      </c>
      <c r="AW28" s="19">
        <v>1</v>
      </c>
      <c r="AX28" s="19">
        <v>-1</v>
      </c>
      <c r="AY28" s="19">
        <v>1</v>
      </c>
      <c r="AZ28" s="19">
        <v>-1</v>
      </c>
      <c r="BA28" s="19">
        <v>1</v>
      </c>
      <c r="BB28" s="19">
        <v>-1</v>
      </c>
      <c r="BC28" s="19">
        <v>-1</v>
      </c>
      <c r="BD28" t="s">
        <v>38</v>
      </c>
      <c r="BE28" t="s">
        <v>38</v>
      </c>
      <c r="BF28" t="s">
        <v>38</v>
      </c>
      <c r="BG28" s="19" t="s">
        <v>63</v>
      </c>
      <c r="BH28" s="19">
        <v>1</v>
      </c>
      <c r="BI28" s="19">
        <v>1</v>
      </c>
      <c r="BJ28" s="19">
        <v>1</v>
      </c>
      <c r="BK28" s="19">
        <v>1</v>
      </c>
      <c r="BL28" s="19">
        <v>0</v>
      </c>
      <c r="BM28" s="19">
        <v>1</v>
      </c>
      <c r="BN28" s="19">
        <v>1</v>
      </c>
      <c r="BO28" s="19">
        <v>1</v>
      </c>
      <c r="BP28" s="19">
        <v>1</v>
      </c>
      <c r="BQ28" s="19">
        <v>1</v>
      </c>
      <c r="BR28" s="19">
        <v>0</v>
      </c>
      <c r="BS28" s="19">
        <v>1</v>
      </c>
      <c r="BT28" s="19">
        <v>1</v>
      </c>
      <c r="BU28" s="19">
        <v>1</v>
      </c>
      <c r="BV28" s="19">
        <v>1</v>
      </c>
      <c r="BW28" s="19">
        <v>1</v>
      </c>
      <c r="BX28" s="19">
        <v>0</v>
      </c>
      <c r="BY28" s="19">
        <v>1</v>
      </c>
      <c r="BZ28" s="19">
        <v>1</v>
      </c>
      <c r="CA28" s="19">
        <v>1</v>
      </c>
      <c r="CB28" s="19">
        <v>1</v>
      </c>
      <c r="CC28" s="19">
        <v>18</v>
      </c>
    </row>
    <row r="29" spans="1:81" ht="12.75">
      <c r="A29" t="s">
        <v>97</v>
      </c>
      <c r="B29" s="1">
        <v>38287</v>
      </c>
      <c r="C29" s="2">
        <v>0.9029513888888889</v>
      </c>
      <c r="D29" t="s">
        <v>65</v>
      </c>
      <c r="E29">
        <v>19</v>
      </c>
      <c r="F29" t="s">
        <v>66</v>
      </c>
      <c r="G29">
        <v>14</v>
      </c>
      <c r="H29">
        <v>-1</v>
      </c>
      <c r="I29">
        <v>-1</v>
      </c>
      <c r="J29">
        <v>-1</v>
      </c>
      <c r="K29">
        <v>1</v>
      </c>
      <c r="L29">
        <v>-1</v>
      </c>
      <c r="M29">
        <v>-1</v>
      </c>
      <c r="N29">
        <v>1</v>
      </c>
      <c r="O29">
        <v>-1</v>
      </c>
      <c r="P29">
        <v>-1</v>
      </c>
      <c r="Q29">
        <v>-1</v>
      </c>
      <c r="R29">
        <v>-1</v>
      </c>
      <c r="S29">
        <v>-1</v>
      </c>
      <c r="T29">
        <v>1</v>
      </c>
      <c r="U29">
        <v>-1</v>
      </c>
      <c r="V29">
        <v>-1</v>
      </c>
      <c r="W29">
        <v>1</v>
      </c>
      <c r="X29">
        <v>1</v>
      </c>
      <c r="Y29">
        <v>-1</v>
      </c>
      <c r="Z29">
        <v>-1</v>
      </c>
      <c r="AA29">
        <v>1</v>
      </c>
      <c r="AB29">
        <v>-1</v>
      </c>
      <c r="AC29" s="1">
        <v>38287</v>
      </c>
      <c r="AD29" s="2">
        <v>0.9249074074074074</v>
      </c>
      <c r="AE29" t="s">
        <v>65</v>
      </c>
      <c r="AF29">
        <v>19</v>
      </c>
      <c r="AG29" t="s">
        <v>66</v>
      </c>
      <c r="AH29">
        <v>14</v>
      </c>
      <c r="AI29">
        <v>-1</v>
      </c>
      <c r="AJ29">
        <v>-1</v>
      </c>
      <c r="AK29">
        <v>-1</v>
      </c>
      <c r="AL29">
        <v>1</v>
      </c>
      <c r="AM29">
        <v>1</v>
      </c>
      <c r="AN29">
        <v>-1</v>
      </c>
      <c r="AO29">
        <v>1</v>
      </c>
      <c r="AP29">
        <v>-1</v>
      </c>
      <c r="AQ29">
        <v>-1</v>
      </c>
      <c r="AR29">
        <v>-1</v>
      </c>
      <c r="AS29">
        <v>-1</v>
      </c>
      <c r="AT29">
        <v>-1</v>
      </c>
      <c r="AU29">
        <v>1</v>
      </c>
      <c r="AV29">
        <v>-1</v>
      </c>
      <c r="AW29">
        <v>-1</v>
      </c>
      <c r="AX29">
        <v>1</v>
      </c>
      <c r="AY29">
        <v>1</v>
      </c>
      <c r="AZ29">
        <v>-1</v>
      </c>
      <c r="BA29">
        <v>-1</v>
      </c>
      <c r="BB29">
        <v>1</v>
      </c>
      <c r="BC29">
        <v>1</v>
      </c>
      <c r="BD29" t="s">
        <v>38</v>
      </c>
      <c r="BE29" t="s">
        <v>38</v>
      </c>
      <c r="BF29" t="s">
        <v>38</v>
      </c>
      <c r="BG29" t="s">
        <v>63</v>
      </c>
      <c r="BH29">
        <v>1</v>
      </c>
      <c r="BI29">
        <v>1</v>
      </c>
      <c r="BJ29">
        <v>1</v>
      </c>
      <c r="BK29">
        <v>1</v>
      </c>
      <c r="BL29">
        <v>0</v>
      </c>
      <c r="BM29">
        <v>1</v>
      </c>
      <c r="BN29">
        <v>1</v>
      </c>
      <c r="BO29">
        <v>1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0</v>
      </c>
      <c r="CC29">
        <v>19</v>
      </c>
    </row>
    <row r="30" spans="1:81" ht="12.75">
      <c r="A30" t="s">
        <v>97</v>
      </c>
      <c r="B30" s="1">
        <v>38288</v>
      </c>
      <c r="C30" s="2">
        <v>0.0005555555555555556</v>
      </c>
      <c r="D30" t="s">
        <v>65</v>
      </c>
      <c r="E30">
        <v>20</v>
      </c>
      <c r="F30" t="s">
        <v>64</v>
      </c>
      <c r="G30">
        <v>15</v>
      </c>
      <c r="H30">
        <v>1</v>
      </c>
      <c r="I30">
        <v>-1</v>
      </c>
      <c r="J30">
        <v>-1</v>
      </c>
      <c r="K30">
        <v>1</v>
      </c>
      <c r="L30">
        <v>-1</v>
      </c>
      <c r="M30">
        <v>1</v>
      </c>
      <c r="N30">
        <v>1</v>
      </c>
      <c r="O30">
        <v>1</v>
      </c>
      <c r="P30">
        <v>-1</v>
      </c>
      <c r="Q30">
        <v>1</v>
      </c>
      <c r="R30">
        <v>-1</v>
      </c>
      <c r="S30">
        <v>-1</v>
      </c>
      <c r="T30">
        <v>1</v>
      </c>
      <c r="U30">
        <v>-1</v>
      </c>
      <c r="V30">
        <v>-1</v>
      </c>
      <c r="W30">
        <v>1</v>
      </c>
      <c r="X30">
        <v>1</v>
      </c>
      <c r="Y30">
        <v>-1</v>
      </c>
      <c r="Z30">
        <v>-1</v>
      </c>
      <c r="AA30">
        <v>1</v>
      </c>
      <c r="AB30">
        <v>1</v>
      </c>
      <c r="AC30" s="1">
        <v>38288</v>
      </c>
      <c r="AD30" s="2">
        <v>0.0440162037037037</v>
      </c>
      <c r="AE30" t="s">
        <v>99</v>
      </c>
      <c r="AF30">
        <v>20</v>
      </c>
      <c r="AG30" t="s">
        <v>64</v>
      </c>
      <c r="AH30">
        <v>15</v>
      </c>
      <c r="AI30">
        <v>1</v>
      </c>
      <c r="AJ30">
        <v>-1</v>
      </c>
      <c r="AK30">
        <v>-1</v>
      </c>
      <c r="AL30">
        <v>1</v>
      </c>
      <c r="AM30">
        <v>-1</v>
      </c>
      <c r="AN30">
        <v>1</v>
      </c>
      <c r="AO30">
        <v>1</v>
      </c>
      <c r="AP30">
        <v>-1</v>
      </c>
      <c r="AQ30">
        <v>-1</v>
      </c>
      <c r="AR30">
        <v>1</v>
      </c>
      <c r="AS30">
        <v>-1</v>
      </c>
      <c r="AT30">
        <v>1</v>
      </c>
      <c r="AU30">
        <v>-1</v>
      </c>
      <c r="AV30">
        <v>1</v>
      </c>
      <c r="AW30">
        <v>-1</v>
      </c>
      <c r="AX30">
        <v>-1</v>
      </c>
      <c r="AY30">
        <v>1</v>
      </c>
      <c r="AZ30">
        <v>-1</v>
      </c>
      <c r="BA30">
        <v>-1</v>
      </c>
      <c r="BB30">
        <v>1</v>
      </c>
      <c r="BC30">
        <v>-1</v>
      </c>
      <c r="BD30" t="s">
        <v>38</v>
      </c>
      <c r="BE30" t="s">
        <v>38</v>
      </c>
      <c r="BF30" t="s">
        <v>38</v>
      </c>
      <c r="BG30" t="s">
        <v>63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1</v>
      </c>
      <c r="BS30">
        <v>0</v>
      </c>
      <c r="BT30">
        <v>0</v>
      </c>
      <c r="BU30">
        <v>0</v>
      </c>
      <c r="BV30">
        <v>1</v>
      </c>
      <c r="BW30">
        <v>0</v>
      </c>
      <c r="BX30">
        <v>1</v>
      </c>
      <c r="BY30">
        <v>1</v>
      </c>
      <c r="BZ30">
        <v>1</v>
      </c>
      <c r="CA30">
        <v>1</v>
      </c>
      <c r="CB30">
        <v>0</v>
      </c>
      <c r="CC30">
        <v>15</v>
      </c>
    </row>
    <row r="31" spans="1:81" ht="12.75">
      <c r="A31" t="s">
        <v>97</v>
      </c>
      <c r="B31" s="1">
        <v>38288</v>
      </c>
      <c r="C31" s="2">
        <v>0.6230208333333334</v>
      </c>
      <c r="D31" t="s">
        <v>65</v>
      </c>
      <c r="E31">
        <v>18</v>
      </c>
      <c r="F31" t="s">
        <v>64</v>
      </c>
      <c r="G31">
        <v>12</v>
      </c>
      <c r="H31">
        <v>1</v>
      </c>
      <c r="I31">
        <v>1</v>
      </c>
      <c r="J31">
        <v>-1</v>
      </c>
      <c r="K31">
        <v>1</v>
      </c>
      <c r="L31">
        <v>1</v>
      </c>
      <c r="M31">
        <v>-1</v>
      </c>
      <c r="N31">
        <v>-1</v>
      </c>
      <c r="O31">
        <v>1</v>
      </c>
      <c r="P31">
        <v>1</v>
      </c>
      <c r="Q31">
        <v>-1</v>
      </c>
      <c r="R31">
        <v>1</v>
      </c>
      <c r="S31">
        <v>1</v>
      </c>
      <c r="T31">
        <v>1</v>
      </c>
      <c r="U31">
        <v>-1</v>
      </c>
      <c r="V31">
        <v>1</v>
      </c>
      <c r="W31">
        <v>-1</v>
      </c>
      <c r="X31">
        <v>1</v>
      </c>
      <c r="Y31">
        <v>1</v>
      </c>
      <c r="Z31">
        <v>1</v>
      </c>
      <c r="AA31">
        <v>1</v>
      </c>
      <c r="AB31">
        <v>1</v>
      </c>
      <c r="AC31" s="1">
        <v>38288</v>
      </c>
      <c r="AD31" s="2">
        <v>0.6416666666666667</v>
      </c>
      <c r="AE31" t="s">
        <v>65</v>
      </c>
      <c r="AF31">
        <v>18</v>
      </c>
      <c r="AG31" t="s">
        <v>64</v>
      </c>
      <c r="AH31">
        <v>12</v>
      </c>
      <c r="AI31">
        <v>1</v>
      </c>
      <c r="AJ31">
        <v>1</v>
      </c>
      <c r="AK31">
        <v>-1</v>
      </c>
      <c r="AL31">
        <v>1</v>
      </c>
      <c r="AM31">
        <v>1</v>
      </c>
      <c r="AN31">
        <v>-1</v>
      </c>
      <c r="AO31">
        <v>-1</v>
      </c>
      <c r="AP31">
        <v>1</v>
      </c>
      <c r="AQ31">
        <v>1</v>
      </c>
      <c r="AR31">
        <v>-1</v>
      </c>
      <c r="AS31">
        <v>-1</v>
      </c>
      <c r="AT31">
        <v>-1</v>
      </c>
      <c r="AU31">
        <v>1</v>
      </c>
      <c r="AV31">
        <v>-1</v>
      </c>
      <c r="AW31">
        <v>1</v>
      </c>
      <c r="AX31">
        <v>1</v>
      </c>
      <c r="AY31">
        <v>-1</v>
      </c>
      <c r="AZ31">
        <v>1</v>
      </c>
      <c r="BA31">
        <v>1</v>
      </c>
      <c r="BB31">
        <v>1</v>
      </c>
      <c r="BC31">
        <v>1</v>
      </c>
      <c r="BD31" t="s">
        <v>38</v>
      </c>
      <c r="BE31" t="s">
        <v>38</v>
      </c>
      <c r="BF31" t="s">
        <v>38</v>
      </c>
      <c r="BG31" t="s">
        <v>63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0</v>
      </c>
      <c r="BS31">
        <v>0</v>
      </c>
      <c r="BT31">
        <v>1</v>
      </c>
      <c r="BU31">
        <v>1</v>
      </c>
      <c r="BV31">
        <v>1</v>
      </c>
      <c r="BW31">
        <v>0</v>
      </c>
      <c r="BX31">
        <v>0</v>
      </c>
      <c r="BY31">
        <v>1</v>
      </c>
      <c r="BZ31">
        <v>1</v>
      </c>
      <c r="CA31">
        <v>1</v>
      </c>
      <c r="CB31">
        <v>1</v>
      </c>
      <c r="CC31">
        <v>17</v>
      </c>
    </row>
    <row r="32" spans="1:81" ht="12.75">
      <c r="A32" t="s">
        <v>97</v>
      </c>
      <c r="B32" s="1">
        <v>38288</v>
      </c>
      <c r="C32" s="2">
        <v>0.6769444444444445</v>
      </c>
      <c r="D32" t="s">
        <v>65</v>
      </c>
      <c r="E32">
        <v>18</v>
      </c>
      <c r="F32" t="s">
        <v>64</v>
      </c>
      <c r="G32">
        <v>12</v>
      </c>
      <c r="H32">
        <v>1</v>
      </c>
      <c r="I32">
        <v>-1</v>
      </c>
      <c r="J32">
        <v>-1</v>
      </c>
      <c r="K32">
        <v>1</v>
      </c>
      <c r="L32">
        <v>-1</v>
      </c>
      <c r="M32">
        <v>-1</v>
      </c>
      <c r="N32">
        <v>1</v>
      </c>
      <c r="O32">
        <v>1</v>
      </c>
      <c r="P32">
        <v>-1</v>
      </c>
      <c r="Q32">
        <v>1</v>
      </c>
      <c r="R32">
        <v>-1</v>
      </c>
      <c r="S32">
        <v>1</v>
      </c>
      <c r="T32">
        <v>-1</v>
      </c>
      <c r="U32">
        <v>-1</v>
      </c>
      <c r="V32">
        <v>1</v>
      </c>
      <c r="W32">
        <v>1</v>
      </c>
      <c r="X32">
        <v>1</v>
      </c>
      <c r="Y32">
        <v>-1</v>
      </c>
      <c r="Z32">
        <v>1</v>
      </c>
      <c r="AA32">
        <v>1</v>
      </c>
      <c r="AB32">
        <v>-1</v>
      </c>
      <c r="AC32" s="1">
        <v>38288</v>
      </c>
      <c r="AD32" s="2">
        <v>0.691585648148148</v>
      </c>
      <c r="AE32" t="s">
        <v>65</v>
      </c>
      <c r="AF32">
        <v>18</v>
      </c>
      <c r="AG32" t="s">
        <v>64</v>
      </c>
      <c r="AH32">
        <v>12</v>
      </c>
      <c r="AI32">
        <v>-1</v>
      </c>
      <c r="AJ32">
        <v>1</v>
      </c>
      <c r="AK32">
        <v>-1</v>
      </c>
      <c r="AL32">
        <v>1</v>
      </c>
      <c r="AM32">
        <v>-1</v>
      </c>
      <c r="AN32">
        <v>-1</v>
      </c>
      <c r="AO32">
        <v>-1</v>
      </c>
      <c r="AP32">
        <v>1</v>
      </c>
      <c r="AQ32">
        <v>-1</v>
      </c>
      <c r="AR32">
        <v>1</v>
      </c>
      <c r="AS32">
        <v>-1</v>
      </c>
      <c r="AT32">
        <v>1</v>
      </c>
      <c r="AU32">
        <v>-1</v>
      </c>
      <c r="AV32">
        <v>-1</v>
      </c>
      <c r="AW32">
        <v>-1</v>
      </c>
      <c r="AX32">
        <v>1</v>
      </c>
      <c r="AY32">
        <v>1</v>
      </c>
      <c r="AZ32">
        <v>-1</v>
      </c>
      <c r="BA32">
        <v>1</v>
      </c>
      <c r="BB32">
        <v>-1</v>
      </c>
      <c r="BC32">
        <v>-1</v>
      </c>
      <c r="BD32" t="s">
        <v>38</v>
      </c>
      <c r="BE32" t="s">
        <v>38</v>
      </c>
      <c r="BF32" t="s">
        <v>38</v>
      </c>
      <c r="BG32" t="s">
        <v>61</v>
      </c>
      <c r="BH32">
        <v>0</v>
      </c>
      <c r="BI32">
        <v>0</v>
      </c>
      <c r="BJ32">
        <v>1</v>
      </c>
      <c r="BK32">
        <v>1</v>
      </c>
      <c r="BL32">
        <v>1</v>
      </c>
      <c r="BM32">
        <v>1</v>
      </c>
      <c r="BN32">
        <v>0</v>
      </c>
      <c r="BO32">
        <v>1</v>
      </c>
      <c r="BP32">
        <v>1</v>
      </c>
      <c r="BQ32">
        <v>1</v>
      </c>
      <c r="BR32">
        <v>1</v>
      </c>
      <c r="BS32">
        <v>1</v>
      </c>
      <c r="BT32">
        <v>1</v>
      </c>
      <c r="BU32">
        <v>1</v>
      </c>
      <c r="BV32">
        <v>0</v>
      </c>
      <c r="BW32">
        <v>1</v>
      </c>
      <c r="BX32">
        <v>1</v>
      </c>
      <c r="BY32">
        <v>1</v>
      </c>
      <c r="BZ32">
        <v>1</v>
      </c>
      <c r="CA32">
        <v>0</v>
      </c>
      <c r="CB32">
        <v>1</v>
      </c>
      <c r="CC32">
        <v>16</v>
      </c>
    </row>
    <row r="33" spans="1:81" ht="12.75">
      <c r="A33" t="s">
        <v>97</v>
      </c>
      <c r="B33" s="1">
        <v>38288</v>
      </c>
      <c r="C33" s="2">
        <v>0.6891087962962964</v>
      </c>
      <c r="D33" t="s">
        <v>65</v>
      </c>
      <c r="E33">
        <v>18</v>
      </c>
      <c r="F33" t="s">
        <v>66</v>
      </c>
      <c r="G33">
        <v>12</v>
      </c>
      <c r="H33">
        <v>-1</v>
      </c>
      <c r="I33">
        <v>-1</v>
      </c>
      <c r="J33">
        <v>-1</v>
      </c>
      <c r="K33">
        <v>1</v>
      </c>
      <c r="L33">
        <v>-1</v>
      </c>
      <c r="M33">
        <v>-1</v>
      </c>
      <c r="N33">
        <v>1</v>
      </c>
      <c r="O33">
        <v>-1</v>
      </c>
      <c r="P33">
        <v>1</v>
      </c>
      <c r="Q33">
        <v>-1</v>
      </c>
      <c r="R33">
        <v>1</v>
      </c>
      <c r="S33">
        <v>1</v>
      </c>
      <c r="T33">
        <v>1</v>
      </c>
      <c r="U33">
        <v>-1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>
        <v>-1</v>
      </c>
      <c r="AC33" s="1">
        <v>38288</v>
      </c>
      <c r="AD33" s="2">
        <v>0.7015856481481482</v>
      </c>
      <c r="AE33" t="s">
        <v>65</v>
      </c>
      <c r="AF33">
        <v>18</v>
      </c>
      <c r="AG33" t="s">
        <v>66</v>
      </c>
      <c r="AH33">
        <v>12</v>
      </c>
      <c r="AI33">
        <v>-1</v>
      </c>
      <c r="AJ33">
        <v>1</v>
      </c>
      <c r="AK33">
        <v>-1</v>
      </c>
      <c r="AL33">
        <v>1</v>
      </c>
      <c r="AM33">
        <v>1</v>
      </c>
      <c r="AN33">
        <v>-1</v>
      </c>
      <c r="AO33">
        <v>-1</v>
      </c>
      <c r="AP33">
        <v>-1</v>
      </c>
      <c r="AQ33">
        <v>1</v>
      </c>
      <c r="AR33">
        <v>-1</v>
      </c>
      <c r="AS33">
        <v>-1</v>
      </c>
      <c r="AT33">
        <v>1</v>
      </c>
      <c r="AU33">
        <v>1</v>
      </c>
      <c r="AV33">
        <v>-1</v>
      </c>
      <c r="AW33">
        <v>1</v>
      </c>
      <c r="AX33">
        <v>1</v>
      </c>
      <c r="AY33">
        <v>1</v>
      </c>
      <c r="AZ33">
        <v>-1</v>
      </c>
      <c r="BA33">
        <v>1</v>
      </c>
      <c r="BB33">
        <v>-1</v>
      </c>
      <c r="BC33">
        <v>-1</v>
      </c>
      <c r="BD33" t="s">
        <v>38</v>
      </c>
      <c r="BE33" t="s">
        <v>38</v>
      </c>
      <c r="BF33" t="s">
        <v>38</v>
      </c>
      <c r="BG33" t="s">
        <v>61</v>
      </c>
      <c r="BH33">
        <v>1</v>
      </c>
      <c r="BI33">
        <v>0</v>
      </c>
      <c r="BJ33">
        <v>1</v>
      </c>
      <c r="BK33">
        <v>1</v>
      </c>
      <c r="BL33">
        <v>0</v>
      </c>
      <c r="BM33">
        <v>1</v>
      </c>
      <c r="BN33">
        <v>0</v>
      </c>
      <c r="BO33">
        <v>1</v>
      </c>
      <c r="BP33">
        <v>1</v>
      </c>
      <c r="BQ33">
        <v>1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>
        <v>0</v>
      </c>
      <c r="BZ33">
        <v>1</v>
      </c>
      <c r="CA33">
        <v>0</v>
      </c>
      <c r="CB33">
        <v>1</v>
      </c>
      <c r="CC33">
        <v>15</v>
      </c>
    </row>
    <row r="34" spans="1:81" ht="12.75">
      <c r="A34" t="s">
        <v>97</v>
      </c>
      <c r="B34" s="1">
        <v>38288</v>
      </c>
      <c r="C34" s="2">
        <v>0.910787037037037</v>
      </c>
      <c r="D34" t="s">
        <v>65</v>
      </c>
      <c r="E34">
        <v>21</v>
      </c>
      <c r="F34" t="s">
        <v>66</v>
      </c>
      <c r="G34">
        <v>15</v>
      </c>
      <c r="H34">
        <v>-1</v>
      </c>
      <c r="I34">
        <v>-1</v>
      </c>
      <c r="J34">
        <v>-1</v>
      </c>
      <c r="K34">
        <v>1</v>
      </c>
      <c r="L34">
        <v>1</v>
      </c>
      <c r="M34">
        <v>-1</v>
      </c>
      <c r="N34">
        <v>-1</v>
      </c>
      <c r="O34">
        <v>-1</v>
      </c>
      <c r="P34">
        <v>1</v>
      </c>
      <c r="Q34">
        <v>-1</v>
      </c>
      <c r="R34">
        <v>-1</v>
      </c>
      <c r="S34">
        <v>-1</v>
      </c>
      <c r="T34">
        <v>1</v>
      </c>
      <c r="U34">
        <v>-1</v>
      </c>
      <c r="V34">
        <v>1</v>
      </c>
      <c r="W34">
        <v>-1</v>
      </c>
      <c r="X34">
        <v>-1</v>
      </c>
      <c r="Y34">
        <v>-1</v>
      </c>
      <c r="Z34">
        <v>-1</v>
      </c>
      <c r="AA34">
        <v>1</v>
      </c>
      <c r="AB34">
        <v>-1</v>
      </c>
      <c r="AC34" s="1">
        <v>38289</v>
      </c>
      <c r="AD34" s="2">
        <v>0.6070486111111111</v>
      </c>
      <c r="AE34" t="s">
        <v>99</v>
      </c>
      <c r="AF34">
        <v>21</v>
      </c>
      <c r="AG34" t="s">
        <v>66</v>
      </c>
      <c r="AH34">
        <v>15</v>
      </c>
      <c r="AI34">
        <v>-1</v>
      </c>
      <c r="AJ34">
        <v>-1</v>
      </c>
      <c r="AK34">
        <v>-1</v>
      </c>
      <c r="AL34">
        <v>1</v>
      </c>
      <c r="AM34">
        <v>-1</v>
      </c>
      <c r="AN34">
        <v>-1</v>
      </c>
      <c r="AO34">
        <v>-1</v>
      </c>
      <c r="AP34">
        <v>-1</v>
      </c>
      <c r="AQ34">
        <v>1</v>
      </c>
      <c r="AR34">
        <v>-1</v>
      </c>
      <c r="AS34">
        <v>1</v>
      </c>
      <c r="AT34">
        <v>1</v>
      </c>
      <c r="AU34">
        <v>1</v>
      </c>
      <c r="AV34">
        <v>-1</v>
      </c>
      <c r="AW34">
        <v>1</v>
      </c>
      <c r="AX34">
        <v>1</v>
      </c>
      <c r="AY34">
        <v>-1</v>
      </c>
      <c r="AZ34">
        <v>-1</v>
      </c>
      <c r="BA34">
        <v>1</v>
      </c>
      <c r="BB34">
        <v>1</v>
      </c>
      <c r="BC34">
        <v>1</v>
      </c>
      <c r="BD34" t="s">
        <v>38</v>
      </c>
      <c r="BE34" t="s">
        <v>38</v>
      </c>
      <c r="BF34" t="s">
        <v>38</v>
      </c>
      <c r="BG34" t="s">
        <v>63</v>
      </c>
      <c r="BH34">
        <v>1</v>
      </c>
      <c r="BI34">
        <v>1</v>
      </c>
      <c r="BJ34">
        <v>1</v>
      </c>
      <c r="BK34">
        <v>1</v>
      </c>
      <c r="BL3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0</v>
      </c>
      <c r="BS34">
        <v>0</v>
      </c>
      <c r="BT34">
        <v>1</v>
      </c>
      <c r="BU34">
        <v>1</v>
      </c>
      <c r="BV34">
        <v>1</v>
      </c>
      <c r="BW34">
        <v>0</v>
      </c>
      <c r="BX34">
        <v>1</v>
      </c>
      <c r="BY34">
        <v>1</v>
      </c>
      <c r="BZ34">
        <v>0</v>
      </c>
      <c r="CA34">
        <v>1</v>
      </c>
      <c r="CB34">
        <v>0</v>
      </c>
      <c r="CC34">
        <v>15</v>
      </c>
    </row>
    <row r="35" spans="1:81" ht="12.75">
      <c r="A35" t="s">
        <v>97</v>
      </c>
      <c r="B35" s="1">
        <v>38288</v>
      </c>
      <c r="C35" s="2">
        <v>0.9115162037037038</v>
      </c>
      <c r="D35" t="s">
        <v>99</v>
      </c>
      <c r="E35">
        <v>20</v>
      </c>
      <c r="F35" t="s">
        <v>64</v>
      </c>
      <c r="G35">
        <v>14</v>
      </c>
      <c r="H35">
        <v>1</v>
      </c>
      <c r="I35">
        <v>-1</v>
      </c>
      <c r="J35">
        <v>-1</v>
      </c>
      <c r="K35">
        <v>1</v>
      </c>
      <c r="L35">
        <v>-1</v>
      </c>
      <c r="M35">
        <v>1</v>
      </c>
      <c r="N35">
        <v>1</v>
      </c>
      <c r="O35">
        <v>-1</v>
      </c>
      <c r="P35">
        <v>-1</v>
      </c>
      <c r="Q35">
        <v>-1</v>
      </c>
      <c r="R35">
        <v>-1</v>
      </c>
      <c r="S35">
        <v>1</v>
      </c>
      <c r="T35">
        <v>-1</v>
      </c>
      <c r="U35">
        <v>-1</v>
      </c>
      <c r="V35">
        <v>1</v>
      </c>
      <c r="W35">
        <v>1</v>
      </c>
      <c r="X35">
        <v>-1</v>
      </c>
      <c r="Y35">
        <v>-1</v>
      </c>
      <c r="Z35">
        <v>1</v>
      </c>
      <c r="AA35">
        <v>-1</v>
      </c>
      <c r="AB35">
        <v>-1</v>
      </c>
      <c r="AC35" s="1">
        <v>38288</v>
      </c>
      <c r="AD35" s="2">
        <v>0.9635532407407408</v>
      </c>
      <c r="AE35" t="s">
        <v>99</v>
      </c>
      <c r="AF35">
        <v>20</v>
      </c>
      <c r="AG35" t="s">
        <v>64</v>
      </c>
      <c r="AH35">
        <v>14</v>
      </c>
      <c r="AI35">
        <v>1</v>
      </c>
      <c r="AJ35">
        <v>-1</v>
      </c>
      <c r="AK35">
        <v>-1</v>
      </c>
      <c r="AL35">
        <v>1</v>
      </c>
      <c r="AM35">
        <v>-1</v>
      </c>
      <c r="AN35">
        <v>-1</v>
      </c>
      <c r="AO35">
        <v>1</v>
      </c>
      <c r="AP35">
        <v>1</v>
      </c>
      <c r="AQ35">
        <v>1</v>
      </c>
      <c r="AR35">
        <v>-1</v>
      </c>
      <c r="AS35">
        <v>-1</v>
      </c>
      <c r="AT35">
        <v>1</v>
      </c>
      <c r="AU35">
        <v>1</v>
      </c>
      <c r="AV35">
        <v>-1</v>
      </c>
      <c r="AW35">
        <v>1</v>
      </c>
      <c r="AX35">
        <v>1</v>
      </c>
      <c r="AY35">
        <v>-1</v>
      </c>
      <c r="AZ35">
        <v>1</v>
      </c>
      <c r="BA35">
        <v>1</v>
      </c>
      <c r="BB35">
        <v>1</v>
      </c>
      <c r="BC35">
        <v>-1</v>
      </c>
      <c r="BD35" t="s">
        <v>38</v>
      </c>
      <c r="BE35" t="s">
        <v>38</v>
      </c>
      <c r="BF35" t="s">
        <v>38</v>
      </c>
      <c r="BG35" t="s">
        <v>63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0</v>
      </c>
      <c r="BN35">
        <v>1</v>
      </c>
      <c r="BO35">
        <v>0</v>
      </c>
      <c r="BP35">
        <v>0</v>
      </c>
      <c r="BQ35">
        <v>1</v>
      </c>
      <c r="BR35">
        <v>1</v>
      </c>
      <c r="BS35">
        <v>1</v>
      </c>
      <c r="BT35">
        <v>0</v>
      </c>
      <c r="BU35">
        <v>1</v>
      </c>
      <c r="BV35">
        <v>1</v>
      </c>
      <c r="BW35">
        <v>1</v>
      </c>
      <c r="BX35">
        <v>1</v>
      </c>
      <c r="BY35">
        <v>0</v>
      </c>
      <c r="BZ35">
        <v>1</v>
      </c>
      <c r="CA35">
        <v>0</v>
      </c>
      <c r="CB35">
        <v>1</v>
      </c>
      <c r="CC35">
        <v>15</v>
      </c>
    </row>
    <row r="36" spans="1:81" ht="12.75">
      <c r="A36" t="s">
        <v>97</v>
      </c>
      <c r="B36" s="1">
        <v>38288</v>
      </c>
      <c r="C36" s="2">
        <v>0.9463657407407408</v>
      </c>
      <c r="D36" t="s">
        <v>65</v>
      </c>
      <c r="E36">
        <v>18</v>
      </c>
      <c r="F36" t="s">
        <v>64</v>
      </c>
      <c r="G36">
        <v>12</v>
      </c>
      <c r="H36">
        <v>-1</v>
      </c>
      <c r="I36">
        <v>-1</v>
      </c>
      <c r="J36">
        <v>-1</v>
      </c>
      <c r="K36">
        <v>1</v>
      </c>
      <c r="L36">
        <v>1</v>
      </c>
      <c r="M36">
        <v>-1</v>
      </c>
      <c r="N36">
        <v>-1</v>
      </c>
      <c r="O36">
        <v>-1</v>
      </c>
      <c r="P36">
        <v>1</v>
      </c>
      <c r="Q36">
        <v>-1</v>
      </c>
      <c r="R36">
        <v>1</v>
      </c>
      <c r="S36">
        <v>1</v>
      </c>
      <c r="T36">
        <v>1</v>
      </c>
      <c r="U36">
        <v>-1</v>
      </c>
      <c r="V36">
        <v>1</v>
      </c>
      <c r="W36">
        <v>1</v>
      </c>
      <c r="X36">
        <v>1</v>
      </c>
      <c r="Y36">
        <v>-1</v>
      </c>
      <c r="Z36">
        <v>1</v>
      </c>
      <c r="AA36">
        <v>1</v>
      </c>
      <c r="AB36">
        <v>-1</v>
      </c>
      <c r="AC36" s="1">
        <v>38288</v>
      </c>
      <c r="AD36" s="2">
        <v>0.9702662037037038</v>
      </c>
      <c r="AE36" t="s">
        <v>65</v>
      </c>
      <c r="AF36">
        <v>18</v>
      </c>
      <c r="AG36" t="s">
        <v>64</v>
      </c>
      <c r="AH36">
        <v>12</v>
      </c>
      <c r="AI36">
        <v>-1</v>
      </c>
      <c r="AJ36">
        <v>-1</v>
      </c>
      <c r="AK36">
        <v>-1</v>
      </c>
      <c r="AL36">
        <v>1</v>
      </c>
      <c r="AM36">
        <v>1</v>
      </c>
      <c r="AN36">
        <v>-1</v>
      </c>
      <c r="AO36">
        <v>1</v>
      </c>
      <c r="AP36">
        <v>1</v>
      </c>
      <c r="AQ36">
        <v>1</v>
      </c>
      <c r="AR36">
        <v>-1</v>
      </c>
      <c r="AS36">
        <v>1</v>
      </c>
      <c r="AT36">
        <v>1</v>
      </c>
      <c r="AU36">
        <v>1</v>
      </c>
      <c r="AV36">
        <v>-1</v>
      </c>
      <c r="AW36">
        <v>1</v>
      </c>
      <c r="AX36">
        <v>1</v>
      </c>
      <c r="AY36">
        <v>-1</v>
      </c>
      <c r="AZ36">
        <v>-1</v>
      </c>
      <c r="BA36">
        <v>-1</v>
      </c>
      <c r="BB36">
        <v>1</v>
      </c>
      <c r="BC36">
        <v>-1</v>
      </c>
      <c r="BD36" t="s">
        <v>38</v>
      </c>
      <c r="BE36" t="s">
        <v>38</v>
      </c>
      <c r="BF36" t="s">
        <v>38</v>
      </c>
      <c r="BG36" t="s">
        <v>63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0</v>
      </c>
      <c r="BO36">
        <v>0</v>
      </c>
      <c r="BP36">
        <v>1</v>
      </c>
      <c r="BQ36">
        <v>1</v>
      </c>
      <c r="BR36">
        <v>1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0</v>
      </c>
      <c r="BY36">
        <v>1</v>
      </c>
      <c r="BZ36">
        <v>0</v>
      </c>
      <c r="CA36">
        <v>1</v>
      </c>
      <c r="CB36">
        <v>1</v>
      </c>
      <c r="CC36">
        <v>17</v>
      </c>
    </row>
    <row r="37" spans="1:81" ht="12.75">
      <c r="A37" t="s">
        <v>97</v>
      </c>
      <c r="B37" s="1">
        <v>38289</v>
      </c>
      <c r="C37" s="2">
        <v>0.4681944444444444</v>
      </c>
      <c r="D37" t="s">
        <v>65</v>
      </c>
      <c r="E37">
        <v>18</v>
      </c>
      <c r="F37" t="s">
        <v>66</v>
      </c>
      <c r="G37">
        <v>12</v>
      </c>
      <c r="H37">
        <v>-1</v>
      </c>
      <c r="I37">
        <v>-1</v>
      </c>
      <c r="J37">
        <v>-1</v>
      </c>
      <c r="K37">
        <v>1</v>
      </c>
      <c r="L37">
        <v>-1</v>
      </c>
      <c r="M37">
        <v>-1</v>
      </c>
      <c r="N37">
        <v>-1</v>
      </c>
      <c r="O37">
        <v>1</v>
      </c>
      <c r="P37">
        <v>-1</v>
      </c>
      <c r="Q37">
        <v>-1</v>
      </c>
      <c r="R37">
        <v>-1</v>
      </c>
      <c r="S37">
        <v>-1</v>
      </c>
      <c r="T37">
        <v>1</v>
      </c>
      <c r="U37">
        <v>-1</v>
      </c>
      <c r="V37">
        <v>-1</v>
      </c>
      <c r="W37">
        <v>-1</v>
      </c>
      <c r="X37">
        <v>-1</v>
      </c>
      <c r="Y37">
        <v>-1</v>
      </c>
      <c r="Z37">
        <v>-1</v>
      </c>
      <c r="AA37">
        <v>-1</v>
      </c>
      <c r="AB37">
        <v>-1</v>
      </c>
      <c r="AC37" s="1">
        <v>38289</v>
      </c>
      <c r="AD37" s="2">
        <v>0.5012384259259259</v>
      </c>
      <c r="AE37" t="s">
        <v>65</v>
      </c>
      <c r="AF37">
        <v>18</v>
      </c>
      <c r="AG37" t="s">
        <v>66</v>
      </c>
      <c r="AH37">
        <v>12</v>
      </c>
      <c r="AI37">
        <v>-1</v>
      </c>
      <c r="AJ37">
        <v>-1</v>
      </c>
      <c r="AK37">
        <v>-1</v>
      </c>
      <c r="AL37">
        <v>1</v>
      </c>
      <c r="AM37">
        <v>-1</v>
      </c>
      <c r="AN37">
        <v>1</v>
      </c>
      <c r="AO37">
        <v>-1</v>
      </c>
      <c r="AP37">
        <v>-1</v>
      </c>
      <c r="AQ37">
        <v>-1</v>
      </c>
      <c r="AR37">
        <v>-1</v>
      </c>
      <c r="AS37">
        <v>-1</v>
      </c>
      <c r="AT37">
        <v>-1</v>
      </c>
      <c r="AU37">
        <v>-1</v>
      </c>
      <c r="AV37">
        <v>-1</v>
      </c>
      <c r="AW37">
        <v>-1</v>
      </c>
      <c r="AX37">
        <v>-1</v>
      </c>
      <c r="AY37">
        <v>-1</v>
      </c>
      <c r="AZ37">
        <v>-1</v>
      </c>
      <c r="BA37">
        <v>-1</v>
      </c>
      <c r="BB37">
        <v>-1</v>
      </c>
      <c r="BC37">
        <v>-1</v>
      </c>
      <c r="BD37" t="s">
        <v>38</v>
      </c>
      <c r="BE37" t="s">
        <v>38</v>
      </c>
      <c r="BF37" t="s">
        <v>38</v>
      </c>
      <c r="BG37" t="s">
        <v>63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0</v>
      </c>
      <c r="BN37">
        <v>1</v>
      </c>
      <c r="BO37">
        <v>0</v>
      </c>
      <c r="BP37">
        <v>1</v>
      </c>
      <c r="BQ37">
        <v>1</v>
      </c>
      <c r="BR37">
        <v>1</v>
      </c>
      <c r="BS37">
        <v>1</v>
      </c>
      <c r="BT37">
        <v>0</v>
      </c>
      <c r="BU37">
        <v>1</v>
      </c>
      <c r="BV37">
        <v>1</v>
      </c>
      <c r="BW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18</v>
      </c>
    </row>
    <row r="38" spans="1:81" ht="12.75">
      <c r="A38" t="s">
        <v>97</v>
      </c>
      <c r="B38" s="1">
        <v>38289</v>
      </c>
      <c r="C38" s="2">
        <v>0.5271643518518518</v>
      </c>
      <c r="D38" t="s">
        <v>65</v>
      </c>
      <c r="E38">
        <v>18</v>
      </c>
      <c r="F38" t="s">
        <v>64</v>
      </c>
      <c r="G38">
        <v>13</v>
      </c>
      <c r="H38">
        <v>1</v>
      </c>
      <c r="I38">
        <v>1</v>
      </c>
      <c r="J38">
        <v>-1</v>
      </c>
      <c r="K38">
        <v>1</v>
      </c>
      <c r="L38">
        <v>-1</v>
      </c>
      <c r="M38">
        <v>-1</v>
      </c>
      <c r="N38">
        <v>-1</v>
      </c>
      <c r="O38">
        <v>1</v>
      </c>
      <c r="P38">
        <v>-1</v>
      </c>
      <c r="Q38">
        <v>-1</v>
      </c>
      <c r="R38">
        <v>-1</v>
      </c>
      <c r="S38">
        <v>1</v>
      </c>
      <c r="T38">
        <v>1</v>
      </c>
      <c r="U38">
        <v>-1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-1</v>
      </c>
      <c r="AC38" s="1">
        <v>38289</v>
      </c>
      <c r="AD38" s="2">
        <v>0.5412731481481482</v>
      </c>
      <c r="AE38" t="s">
        <v>99</v>
      </c>
      <c r="AF38">
        <v>18</v>
      </c>
      <c r="AG38" t="s">
        <v>64</v>
      </c>
      <c r="AH38">
        <v>13</v>
      </c>
      <c r="AI38">
        <v>1</v>
      </c>
      <c r="AJ38">
        <v>1</v>
      </c>
      <c r="AK38">
        <v>-1</v>
      </c>
      <c r="AL38">
        <v>1</v>
      </c>
      <c r="AM38">
        <v>-1</v>
      </c>
      <c r="AN38">
        <v>1</v>
      </c>
      <c r="AO38">
        <v>-1</v>
      </c>
      <c r="AP38">
        <v>1</v>
      </c>
      <c r="AQ38">
        <v>-1</v>
      </c>
      <c r="AR38">
        <v>-1</v>
      </c>
      <c r="AS38">
        <v>-1</v>
      </c>
      <c r="AT38">
        <v>1</v>
      </c>
      <c r="AU38">
        <v>1</v>
      </c>
      <c r="AV38">
        <v>-1</v>
      </c>
      <c r="AW38">
        <v>1</v>
      </c>
      <c r="AX38">
        <v>1</v>
      </c>
      <c r="AY38">
        <v>-1</v>
      </c>
      <c r="AZ38">
        <v>1</v>
      </c>
      <c r="BA38">
        <v>-1</v>
      </c>
      <c r="BB38">
        <v>1</v>
      </c>
      <c r="BC38">
        <v>1</v>
      </c>
      <c r="BD38" t="s">
        <v>38</v>
      </c>
      <c r="BE38" t="s">
        <v>38</v>
      </c>
      <c r="BF38" t="s">
        <v>38</v>
      </c>
      <c r="BG38" t="s">
        <v>63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0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0</v>
      </c>
      <c r="BY38">
        <v>1</v>
      </c>
      <c r="BZ38">
        <v>0</v>
      </c>
      <c r="CA38">
        <v>1</v>
      </c>
      <c r="CB38">
        <v>0</v>
      </c>
      <c r="CC38">
        <v>17</v>
      </c>
    </row>
    <row r="39" spans="1:81" ht="12.75">
      <c r="A39" t="s">
        <v>97</v>
      </c>
      <c r="B39" s="1">
        <v>38289</v>
      </c>
      <c r="C39" s="2">
        <v>0.5567476851851852</v>
      </c>
      <c r="D39" t="s">
        <v>99</v>
      </c>
      <c r="E39">
        <v>18</v>
      </c>
      <c r="F39" t="s">
        <v>64</v>
      </c>
      <c r="G39">
        <v>12</v>
      </c>
      <c r="H39">
        <v>-1</v>
      </c>
      <c r="I39">
        <v>-1</v>
      </c>
      <c r="J39">
        <v>-1</v>
      </c>
      <c r="K39">
        <v>1</v>
      </c>
      <c r="L39">
        <v>1</v>
      </c>
      <c r="M39">
        <v>-1</v>
      </c>
      <c r="N39">
        <v>1</v>
      </c>
      <c r="O39">
        <v>-1</v>
      </c>
      <c r="P39">
        <v>1</v>
      </c>
      <c r="Q39">
        <v>-1</v>
      </c>
      <c r="R39">
        <v>1</v>
      </c>
      <c r="S39">
        <v>1</v>
      </c>
      <c r="T39">
        <v>-1</v>
      </c>
      <c r="U39">
        <v>-1</v>
      </c>
      <c r="V39">
        <v>1</v>
      </c>
      <c r="W39">
        <v>-1</v>
      </c>
      <c r="X39">
        <v>-1</v>
      </c>
      <c r="Y39">
        <v>-1</v>
      </c>
      <c r="Z39">
        <v>1</v>
      </c>
      <c r="AA39">
        <v>-1</v>
      </c>
      <c r="AB39">
        <v>-1</v>
      </c>
      <c r="AC39" s="1">
        <v>38289</v>
      </c>
      <c r="AD39" s="2">
        <v>0.5608796296296296</v>
      </c>
      <c r="AE39" t="s">
        <v>99</v>
      </c>
      <c r="AF39">
        <v>18</v>
      </c>
      <c r="AG39" t="s">
        <v>64</v>
      </c>
      <c r="AH39">
        <v>12</v>
      </c>
      <c r="AI39">
        <v>-1</v>
      </c>
      <c r="AJ39">
        <v>-1</v>
      </c>
      <c r="AK39">
        <v>-1</v>
      </c>
      <c r="AL39">
        <v>1</v>
      </c>
      <c r="AM39">
        <v>1</v>
      </c>
      <c r="AN39">
        <v>-1</v>
      </c>
      <c r="AO39">
        <v>1</v>
      </c>
      <c r="AP39">
        <v>-1</v>
      </c>
      <c r="AQ39">
        <v>1</v>
      </c>
      <c r="AR39">
        <v>1</v>
      </c>
      <c r="AS39">
        <v>1</v>
      </c>
      <c r="AT39">
        <v>-1</v>
      </c>
      <c r="AU39">
        <v>1</v>
      </c>
      <c r="AV39">
        <v>1</v>
      </c>
      <c r="AW39">
        <v>1</v>
      </c>
      <c r="AX39">
        <v>-1</v>
      </c>
      <c r="AY39">
        <v>-1</v>
      </c>
      <c r="AZ39">
        <v>-1</v>
      </c>
      <c r="BA39">
        <v>1</v>
      </c>
      <c r="BB39">
        <v>-1</v>
      </c>
      <c r="BC39">
        <v>-1</v>
      </c>
      <c r="BD39" t="s">
        <v>38</v>
      </c>
      <c r="BE39" t="s">
        <v>38</v>
      </c>
      <c r="BF39" t="s">
        <v>38</v>
      </c>
      <c r="BG39" t="s">
        <v>63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0</v>
      </c>
      <c r="BR39">
        <v>1</v>
      </c>
      <c r="BS39">
        <v>0</v>
      </c>
      <c r="BT39">
        <v>0</v>
      </c>
      <c r="BU39">
        <v>0</v>
      </c>
      <c r="BV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B39">
        <v>1</v>
      </c>
      <c r="CC39">
        <v>17</v>
      </c>
    </row>
    <row r="40" spans="1:81" ht="12.75">
      <c r="A40" t="s">
        <v>97</v>
      </c>
      <c r="B40" s="1">
        <v>38289</v>
      </c>
      <c r="C40" s="2">
        <v>0.6062731481481481</v>
      </c>
      <c r="D40" t="s">
        <v>99</v>
      </c>
      <c r="E40">
        <v>20</v>
      </c>
      <c r="F40" t="s">
        <v>64</v>
      </c>
      <c r="G40">
        <v>14</v>
      </c>
      <c r="H40">
        <v>-1</v>
      </c>
      <c r="I40">
        <v>-1</v>
      </c>
      <c r="J40">
        <v>-1</v>
      </c>
      <c r="K40">
        <v>1</v>
      </c>
      <c r="L40">
        <v>-1</v>
      </c>
      <c r="M40">
        <v>1</v>
      </c>
      <c r="N40">
        <v>-1</v>
      </c>
      <c r="O40">
        <v>-1</v>
      </c>
      <c r="P40">
        <v>-1</v>
      </c>
      <c r="Q40">
        <v>-1</v>
      </c>
      <c r="R40">
        <v>-1</v>
      </c>
      <c r="S40">
        <v>1</v>
      </c>
      <c r="T40">
        <v>1</v>
      </c>
      <c r="U40">
        <v>-1</v>
      </c>
      <c r="V40">
        <v>1</v>
      </c>
      <c r="W40">
        <v>1</v>
      </c>
      <c r="X40">
        <v>-1</v>
      </c>
      <c r="Y40">
        <v>-1</v>
      </c>
      <c r="Z40">
        <v>-1</v>
      </c>
      <c r="AA40">
        <v>-1</v>
      </c>
      <c r="AB40">
        <v>1</v>
      </c>
      <c r="AC40" s="1">
        <v>38289</v>
      </c>
      <c r="AD40" s="2">
        <v>0.6222453703703704</v>
      </c>
      <c r="AE40" t="s">
        <v>99</v>
      </c>
      <c r="AF40">
        <v>20</v>
      </c>
      <c r="AG40" t="s">
        <v>64</v>
      </c>
      <c r="AH40">
        <v>14</v>
      </c>
      <c r="AI40">
        <v>-1</v>
      </c>
      <c r="AJ40">
        <v>-1</v>
      </c>
      <c r="AK40">
        <v>-1</v>
      </c>
      <c r="AL40">
        <v>1</v>
      </c>
      <c r="AM40">
        <v>-1</v>
      </c>
      <c r="AN40">
        <v>-1</v>
      </c>
      <c r="AO40">
        <v>1</v>
      </c>
      <c r="AP40">
        <v>-1</v>
      </c>
      <c r="AQ40">
        <v>-1</v>
      </c>
      <c r="AR40">
        <v>-1</v>
      </c>
      <c r="AS40">
        <v>-1</v>
      </c>
      <c r="AT40">
        <v>1</v>
      </c>
      <c r="AU40">
        <v>1</v>
      </c>
      <c r="AV40">
        <v>-1</v>
      </c>
      <c r="AW40">
        <v>1</v>
      </c>
      <c r="AX40">
        <v>-1</v>
      </c>
      <c r="AY40">
        <v>-1</v>
      </c>
      <c r="AZ40">
        <v>-1</v>
      </c>
      <c r="BA40">
        <v>-1</v>
      </c>
      <c r="BB40">
        <v>-1</v>
      </c>
      <c r="BC40">
        <v>-1</v>
      </c>
      <c r="BD40" t="s">
        <v>38</v>
      </c>
      <c r="BE40" t="s">
        <v>38</v>
      </c>
      <c r="BF40" t="s">
        <v>38</v>
      </c>
      <c r="BG40" t="s">
        <v>61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0</v>
      </c>
      <c r="BN40">
        <v>0</v>
      </c>
      <c r="BO40">
        <v>1</v>
      </c>
      <c r="BP40">
        <v>1</v>
      </c>
      <c r="BQ40">
        <v>1</v>
      </c>
      <c r="BR40">
        <v>1</v>
      </c>
      <c r="BS40">
        <v>1</v>
      </c>
      <c r="BT40">
        <v>1</v>
      </c>
      <c r="BU40">
        <v>1</v>
      </c>
      <c r="BV40">
        <v>1</v>
      </c>
      <c r="BW40">
        <v>0</v>
      </c>
      <c r="BX40">
        <v>1</v>
      </c>
      <c r="BY40">
        <v>1</v>
      </c>
      <c r="BZ40">
        <v>1</v>
      </c>
      <c r="CA40">
        <v>1</v>
      </c>
      <c r="CB40">
        <v>0</v>
      </c>
      <c r="CC40">
        <v>17</v>
      </c>
    </row>
    <row r="41" spans="1:81" ht="12.75">
      <c r="A41" t="s">
        <v>97</v>
      </c>
      <c r="B41" s="1">
        <v>38289</v>
      </c>
      <c r="C41" s="2">
        <v>0.6070601851851852</v>
      </c>
      <c r="D41" t="s">
        <v>65</v>
      </c>
      <c r="E41">
        <v>18</v>
      </c>
      <c r="F41" t="s">
        <v>64</v>
      </c>
      <c r="G41">
        <v>13</v>
      </c>
      <c r="H41">
        <v>1</v>
      </c>
      <c r="I41">
        <v>1</v>
      </c>
      <c r="J41">
        <v>-1</v>
      </c>
      <c r="K41">
        <v>1</v>
      </c>
      <c r="L41">
        <v>-1</v>
      </c>
      <c r="M41">
        <v>-1</v>
      </c>
      <c r="N41">
        <v>1</v>
      </c>
      <c r="O41">
        <v>1</v>
      </c>
      <c r="P41">
        <v>1</v>
      </c>
      <c r="Q41">
        <v>-1</v>
      </c>
      <c r="R41">
        <v>-1</v>
      </c>
      <c r="S41">
        <v>1</v>
      </c>
      <c r="T41">
        <v>1</v>
      </c>
      <c r="U41">
        <v>-1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>
        <v>1</v>
      </c>
      <c r="AC41" s="1">
        <v>38289</v>
      </c>
      <c r="AD41" s="2">
        <v>0.624363425925926</v>
      </c>
      <c r="AE41" t="s">
        <v>65</v>
      </c>
      <c r="AF41">
        <v>18</v>
      </c>
      <c r="AG41" t="s">
        <v>64</v>
      </c>
      <c r="AH41">
        <v>13</v>
      </c>
      <c r="AI41">
        <v>1</v>
      </c>
      <c r="AJ41">
        <v>1</v>
      </c>
      <c r="AK41">
        <v>-1</v>
      </c>
      <c r="AL41">
        <v>1</v>
      </c>
      <c r="AM41">
        <v>-1</v>
      </c>
      <c r="AN41">
        <v>-1</v>
      </c>
      <c r="AO41">
        <v>-1</v>
      </c>
      <c r="AP41">
        <v>-1</v>
      </c>
      <c r="AQ41">
        <v>-1</v>
      </c>
      <c r="AR41">
        <v>-1</v>
      </c>
      <c r="AS41">
        <v>-1</v>
      </c>
      <c r="AT41">
        <v>-1</v>
      </c>
      <c r="AU41">
        <v>1</v>
      </c>
      <c r="AV41">
        <v>-1</v>
      </c>
      <c r="AW41">
        <v>1</v>
      </c>
      <c r="AX41">
        <v>1</v>
      </c>
      <c r="AY41">
        <v>-1</v>
      </c>
      <c r="AZ41">
        <v>1</v>
      </c>
      <c r="BA41">
        <v>1</v>
      </c>
      <c r="BB41">
        <v>1</v>
      </c>
      <c r="BC41">
        <v>-1</v>
      </c>
      <c r="BD41" t="s">
        <v>38</v>
      </c>
      <c r="BE41" t="s">
        <v>38</v>
      </c>
      <c r="BF41" t="s">
        <v>38</v>
      </c>
      <c r="BG41" t="s">
        <v>61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0</v>
      </c>
      <c r="BO41">
        <v>0</v>
      </c>
      <c r="BP41">
        <v>0</v>
      </c>
      <c r="BQ41">
        <v>1</v>
      </c>
      <c r="BR41">
        <v>1</v>
      </c>
      <c r="BS41">
        <v>0</v>
      </c>
      <c r="BT41">
        <v>1</v>
      </c>
      <c r="BU41">
        <v>1</v>
      </c>
      <c r="BV41">
        <v>1</v>
      </c>
      <c r="BW41">
        <v>1</v>
      </c>
      <c r="BX41">
        <v>0</v>
      </c>
      <c r="BY41">
        <v>1</v>
      </c>
      <c r="BZ41">
        <v>1</v>
      </c>
      <c r="CA41">
        <v>1</v>
      </c>
      <c r="CB41">
        <v>0</v>
      </c>
      <c r="CC41">
        <v>15</v>
      </c>
    </row>
    <row r="42" spans="1:81" ht="12.75">
      <c r="A42" t="s">
        <v>97</v>
      </c>
      <c r="B42" s="1">
        <v>38289</v>
      </c>
      <c r="C42" s="2">
        <v>0.6075231481481481</v>
      </c>
      <c r="D42" t="s">
        <v>65</v>
      </c>
      <c r="E42">
        <v>19</v>
      </c>
      <c r="F42" t="s">
        <v>64</v>
      </c>
      <c r="G42">
        <v>12</v>
      </c>
      <c r="H42">
        <v>-1</v>
      </c>
      <c r="I42">
        <v>1</v>
      </c>
      <c r="J42">
        <v>-1</v>
      </c>
      <c r="K42">
        <v>1</v>
      </c>
      <c r="L42">
        <v>1</v>
      </c>
      <c r="M42">
        <v>-1</v>
      </c>
      <c r="N42">
        <v>-1</v>
      </c>
      <c r="O42">
        <v>-1</v>
      </c>
      <c r="P42">
        <v>1</v>
      </c>
      <c r="Q42">
        <v>-1</v>
      </c>
      <c r="R42">
        <v>-1</v>
      </c>
      <c r="S42">
        <v>-1</v>
      </c>
      <c r="T42">
        <v>-1</v>
      </c>
      <c r="U42">
        <v>1</v>
      </c>
      <c r="V42">
        <v>1</v>
      </c>
      <c r="W42">
        <v>1</v>
      </c>
      <c r="X42">
        <v>1</v>
      </c>
      <c r="Y42">
        <v>-1</v>
      </c>
      <c r="Z42">
        <v>1</v>
      </c>
      <c r="AA42">
        <v>1</v>
      </c>
      <c r="AB42">
        <v>1</v>
      </c>
      <c r="AC42" s="1">
        <v>38289</v>
      </c>
      <c r="AD42" s="2">
        <v>0.6268981481481481</v>
      </c>
      <c r="AE42" t="s">
        <v>65</v>
      </c>
      <c r="AF42">
        <v>19</v>
      </c>
      <c r="AG42" t="s">
        <v>64</v>
      </c>
      <c r="AH42">
        <v>12</v>
      </c>
      <c r="AI42">
        <v>-1</v>
      </c>
      <c r="AJ42">
        <v>1</v>
      </c>
      <c r="AK42">
        <v>-1</v>
      </c>
      <c r="AL42">
        <v>1</v>
      </c>
      <c r="AM42">
        <v>1</v>
      </c>
      <c r="AN42">
        <v>-1</v>
      </c>
      <c r="AO42">
        <v>-1</v>
      </c>
      <c r="AP42">
        <v>1</v>
      </c>
      <c r="AQ42">
        <v>1</v>
      </c>
      <c r="AR42">
        <v>-1</v>
      </c>
      <c r="AS42">
        <v>-1</v>
      </c>
      <c r="AT42">
        <v>1</v>
      </c>
      <c r="AU42">
        <v>-1</v>
      </c>
      <c r="AV42">
        <v>1</v>
      </c>
      <c r="AW42">
        <v>-1</v>
      </c>
      <c r="AX42">
        <v>1</v>
      </c>
      <c r="AY42">
        <v>1</v>
      </c>
      <c r="AZ42">
        <v>1</v>
      </c>
      <c r="BA42">
        <v>-1</v>
      </c>
      <c r="BB42">
        <v>1</v>
      </c>
      <c r="BC42">
        <v>-1</v>
      </c>
      <c r="BD42" t="s">
        <v>38</v>
      </c>
      <c r="BE42" t="s">
        <v>38</v>
      </c>
      <c r="BF42" t="s">
        <v>38</v>
      </c>
      <c r="BG42" t="s">
        <v>61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0</v>
      </c>
      <c r="BP42">
        <v>1</v>
      </c>
      <c r="BQ42">
        <v>1</v>
      </c>
      <c r="BR42">
        <v>1</v>
      </c>
      <c r="BS42">
        <v>0</v>
      </c>
      <c r="BT42">
        <v>1</v>
      </c>
      <c r="BU42">
        <v>1</v>
      </c>
      <c r="BV42">
        <v>0</v>
      </c>
      <c r="BW42">
        <v>1</v>
      </c>
      <c r="BX42">
        <v>1</v>
      </c>
      <c r="BY42">
        <v>0</v>
      </c>
      <c r="BZ42">
        <v>0</v>
      </c>
      <c r="CA42">
        <v>1</v>
      </c>
      <c r="CB42">
        <v>0</v>
      </c>
      <c r="CC42">
        <v>15</v>
      </c>
    </row>
    <row r="43" spans="1:81" ht="12.75">
      <c r="A43" t="s">
        <v>97</v>
      </c>
      <c r="B43" s="1">
        <v>38289</v>
      </c>
      <c r="C43" s="2">
        <v>0.6088078703703704</v>
      </c>
      <c r="D43" t="s">
        <v>65</v>
      </c>
      <c r="E43">
        <v>19</v>
      </c>
      <c r="F43" t="s">
        <v>64</v>
      </c>
      <c r="G43">
        <v>12</v>
      </c>
      <c r="H43">
        <v>1</v>
      </c>
      <c r="I43">
        <v>-1</v>
      </c>
      <c r="J43">
        <v>-1</v>
      </c>
      <c r="K43">
        <v>1</v>
      </c>
      <c r="L43">
        <v>-1</v>
      </c>
      <c r="M43">
        <v>1</v>
      </c>
      <c r="N43">
        <v>1</v>
      </c>
      <c r="O43">
        <v>1</v>
      </c>
      <c r="P43">
        <v>-1</v>
      </c>
      <c r="Q43">
        <v>1</v>
      </c>
      <c r="R43">
        <v>-1</v>
      </c>
      <c r="S43">
        <v>1</v>
      </c>
      <c r="T43">
        <v>-1</v>
      </c>
      <c r="U43">
        <v>1</v>
      </c>
      <c r="V43">
        <v>-1</v>
      </c>
      <c r="W43">
        <v>1</v>
      </c>
      <c r="X43">
        <v>1</v>
      </c>
      <c r="Y43">
        <v>1</v>
      </c>
      <c r="Z43">
        <v>1</v>
      </c>
      <c r="AA43">
        <v>1</v>
      </c>
      <c r="AB43">
        <v>1</v>
      </c>
      <c r="AC43" s="1">
        <v>38289</v>
      </c>
      <c r="AD43" s="2">
        <v>0.6265393518518518</v>
      </c>
      <c r="AE43" t="s">
        <v>65</v>
      </c>
      <c r="AF43">
        <v>19</v>
      </c>
      <c r="AG43" t="s">
        <v>64</v>
      </c>
      <c r="AH43">
        <v>12</v>
      </c>
      <c r="AI43">
        <v>1</v>
      </c>
      <c r="AJ43">
        <v>-1</v>
      </c>
      <c r="AK43">
        <v>-1</v>
      </c>
      <c r="AL43">
        <v>1</v>
      </c>
      <c r="AM43">
        <v>-1</v>
      </c>
      <c r="AN43">
        <v>-1</v>
      </c>
      <c r="AO43">
        <v>1</v>
      </c>
      <c r="AP43">
        <v>1</v>
      </c>
      <c r="AQ43">
        <v>-1</v>
      </c>
      <c r="AR43">
        <v>-1</v>
      </c>
      <c r="AS43">
        <v>-1</v>
      </c>
      <c r="AT43">
        <v>1</v>
      </c>
      <c r="AU43">
        <v>-1</v>
      </c>
      <c r="AV43">
        <v>-1</v>
      </c>
      <c r="AW43">
        <v>-1</v>
      </c>
      <c r="AX43">
        <v>1</v>
      </c>
      <c r="AY43">
        <v>1</v>
      </c>
      <c r="AZ43">
        <v>1</v>
      </c>
      <c r="BA43">
        <v>1</v>
      </c>
      <c r="BB43">
        <v>-1</v>
      </c>
      <c r="BC43">
        <v>-1</v>
      </c>
      <c r="BD43" t="s">
        <v>38</v>
      </c>
      <c r="BE43" t="s">
        <v>38</v>
      </c>
      <c r="BF43" t="s">
        <v>38</v>
      </c>
      <c r="BG43" t="s">
        <v>61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0</v>
      </c>
      <c r="BN43">
        <v>1</v>
      </c>
      <c r="BO43">
        <v>1</v>
      </c>
      <c r="BP43">
        <v>1</v>
      </c>
      <c r="BQ43">
        <v>0</v>
      </c>
      <c r="BR43">
        <v>1</v>
      </c>
      <c r="BS43">
        <v>1</v>
      </c>
      <c r="BT43">
        <v>1</v>
      </c>
      <c r="BU43">
        <v>0</v>
      </c>
      <c r="BV43">
        <v>1</v>
      </c>
      <c r="BW43">
        <v>1</v>
      </c>
      <c r="BX43">
        <v>1</v>
      </c>
      <c r="BY43">
        <v>1</v>
      </c>
      <c r="BZ43">
        <v>1</v>
      </c>
      <c r="CA43">
        <v>0</v>
      </c>
      <c r="CB43">
        <v>0</v>
      </c>
      <c r="CC43">
        <v>16</v>
      </c>
    </row>
    <row r="44" spans="1:81" ht="12.75">
      <c r="A44" t="s">
        <v>97</v>
      </c>
      <c r="B44" s="1">
        <v>38289</v>
      </c>
      <c r="C44" s="2">
        <v>0.610011574074074</v>
      </c>
      <c r="D44" t="s">
        <v>65</v>
      </c>
      <c r="E44">
        <v>18</v>
      </c>
      <c r="F44" t="s">
        <v>64</v>
      </c>
      <c r="G44">
        <v>12</v>
      </c>
      <c r="H44">
        <v>1</v>
      </c>
      <c r="I44">
        <v>1</v>
      </c>
      <c r="J44">
        <v>-1</v>
      </c>
      <c r="K44">
        <v>1</v>
      </c>
      <c r="L44">
        <v>-1</v>
      </c>
      <c r="M44">
        <v>-1</v>
      </c>
      <c r="N44">
        <v>1</v>
      </c>
      <c r="O44">
        <v>1</v>
      </c>
      <c r="P44">
        <v>-1</v>
      </c>
      <c r="Q44">
        <v>-1</v>
      </c>
      <c r="R44">
        <v>-1</v>
      </c>
      <c r="S44">
        <v>1</v>
      </c>
      <c r="T44">
        <v>1</v>
      </c>
      <c r="U44">
        <v>-1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>
        <v>-1</v>
      </c>
      <c r="AC44" s="1">
        <v>38289</v>
      </c>
      <c r="AD44" s="2">
        <v>0.6260185185185185</v>
      </c>
      <c r="AE44" t="s">
        <v>99</v>
      </c>
      <c r="AF44">
        <v>18</v>
      </c>
      <c r="AG44" t="s">
        <v>64</v>
      </c>
      <c r="AH44">
        <v>12</v>
      </c>
      <c r="AI44">
        <v>1</v>
      </c>
      <c r="AJ44">
        <v>1</v>
      </c>
      <c r="AK44">
        <v>-1</v>
      </c>
      <c r="AL44">
        <v>1</v>
      </c>
      <c r="AM44">
        <v>-1</v>
      </c>
      <c r="AN44">
        <v>1</v>
      </c>
      <c r="AO44">
        <v>-1</v>
      </c>
      <c r="AP44">
        <v>1</v>
      </c>
      <c r="AQ44">
        <v>1</v>
      </c>
      <c r="AR44">
        <v>-1</v>
      </c>
      <c r="AS44">
        <v>-1</v>
      </c>
      <c r="AT44">
        <v>1</v>
      </c>
      <c r="AU44">
        <v>-1</v>
      </c>
      <c r="AV44">
        <v>-1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-1</v>
      </c>
      <c r="BD44" t="s">
        <v>38</v>
      </c>
      <c r="BE44" t="s">
        <v>38</v>
      </c>
      <c r="BF44" t="s">
        <v>38</v>
      </c>
      <c r="BG44" t="s">
        <v>61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0</v>
      </c>
      <c r="BN44">
        <v>0</v>
      </c>
      <c r="BO44">
        <v>1</v>
      </c>
      <c r="BP44">
        <v>0</v>
      </c>
      <c r="BQ44">
        <v>1</v>
      </c>
      <c r="BR44">
        <v>1</v>
      </c>
      <c r="BS44">
        <v>1</v>
      </c>
      <c r="BT44">
        <v>0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17</v>
      </c>
    </row>
    <row r="45" spans="1:81" ht="12.75">
      <c r="A45" t="s">
        <v>97</v>
      </c>
      <c r="B45" s="1">
        <v>38289</v>
      </c>
      <c r="C45" s="2">
        <v>0.6148032407407408</v>
      </c>
      <c r="D45" t="s">
        <v>65</v>
      </c>
      <c r="E45">
        <v>19</v>
      </c>
      <c r="F45" t="s">
        <v>64</v>
      </c>
      <c r="G45">
        <v>12</v>
      </c>
      <c r="H45">
        <v>-1</v>
      </c>
      <c r="I45">
        <v>-1</v>
      </c>
      <c r="J45">
        <v>-1</v>
      </c>
      <c r="K45">
        <v>1</v>
      </c>
      <c r="L45">
        <v>-1</v>
      </c>
      <c r="M45">
        <v>-1</v>
      </c>
      <c r="N45">
        <v>1</v>
      </c>
      <c r="O45">
        <v>-1</v>
      </c>
      <c r="P45">
        <v>-1</v>
      </c>
      <c r="Q45">
        <v>1</v>
      </c>
      <c r="R45">
        <v>-1</v>
      </c>
      <c r="S45">
        <v>1</v>
      </c>
      <c r="T45">
        <v>1</v>
      </c>
      <c r="U45">
        <v>-1</v>
      </c>
      <c r="V45">
        <v>1</v>
      </c>
      <c r="W45">
        <v>1</v>
      </c>
      <c r="X45">
        <v>-1</v>
      </c>
      <c r="Y45">
        <v>1</v>
      </c>
      <c r="Z45">
        <v>1</v>
      </c>
      <c r="AA45">
        <v>-1</v>
      </c>
      <c r="AB45">
        <v>1</v>
      </c>
      <c r="AC45" s="1">
        <v>38289</v>
      </c>
      <c r="AD45" s="2">
        <v>0.6271527777777778</v>
      </c>
      <c r="AE45" t="s">
        <v>65</v>
      </c>
      <c r="AF45">
        <v>19</v>
      </c>
      <c r="AG45" t="s">
        <v>64</v>
      </c>
      <c r="AH45">
        <v>12</v>
      </c>
      <c r="AI45">
        <v>1</v>
      </c>
      <c r="AJ45">
        <v>-1</v>
      </c>
      <c r="AK45">
        <v>-1</v>
      </c>
      <c r="AL45">
        <v>1</v>
      </c>
      <c r="AM45">
        <v>-1</v>
      </c>
      <c r="AN45">
        <v>-1</v>
      </c>
      <c r="AO45">
        <v>1</v>
      </c>
      <c r="AP45">
        <v>-1</v>
      </c>
      <c r="AQ45">
        <v>-1</v>
      </c>
      <c r="AR45">
        <v>1</v>
      </c>
      <c r="AS45">
        <v>-1</v>
      </c>
      <c r="AT45">
        <v>1</v>
      </c>
      <c r="AU45">
        <v>-1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-1</v>
      </c>
      <c r="BB45">
        <v>1</v>
      </c>
      <c r="BC45">
        <v>1</v>
      </c>
      <c r="BD45" t="s">
        <v>38</v>
      </c>
      <c r="BE45" t="s">
        <v>38</v>
      </c>
      <c r="BF45" t="s">
        <v>38</v>
      </c>
      <c r="BG45" t="s">
        <v>61</v>
      </c>
      <c r="BH45">
        <v>0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0</v>
      </c>
      <c r="BU45">
        <v>0</v>
      </c>
      <c r="BV45">
        <v>1</v>
      </c>
      <c r="BW45">
        <v>1</v>
      </c>
      <c r="BX45">
        <v>0</v>
      </c>
      <c r="BY45">
        <v>1</v>
      </c>
      <c r="BZ45">
        <v>0</v>
      </c>
      <c r="CA45">
        <v>0</v>
      </c>
      <c r="CB45">
        <v>1</v>
      </c>
      <c r="CC45">
        <v>15</v>
      </c>
    </row>
    <row r="46" spans="1:81" ht="12.75">
      <c r="A46" t="s">
        <v>97</v>
      </c>
      <c r="B46" s="1">
        <v>38298</v>
      </c>
      <c r="C46" s="2">
        <v>0.5606018518518519</v>
      </c>
      <c r="D46" t="s">
        <v>109</v>
      </c>
      <c r="E46">
        <v>43</v>
      </c>
      <c r="F46" t="s">
        <v>64</v>
      </c>
      <c r="G46">
        <v>16</v>
      </c>
      <c r="H46">
        <v>-1</v>
      </c>
      <c r="I46">
        <v>-1</v>
      </c>
      <c r="J46">
        <v>-1</v>
      </c>
      <c r="K46">
        <v>1</v>
      </c>
      <c r="L46">
        <v>-1</v>
      </c>
      <c r="M46">
        <v>-1</v>
      </c>
      <c r="N46">
        <v>-1</v>
      </c>
      <c r="O46">
        <v>-1</v>
      </c>
      <c r="P46">
        <v>-1</v>
      </c>
      <c r="Q46">
        <v>-1</v>
      </c>
      <c r="R46">
        <v>-1</v>
      </c>
      <c r="S46">
        <v>-1</v>
      </c>
      <c r="T46">
        <v>1</v>
      </c>
      <c r="U46">
        <v>-1</v>
      </c>
      <c r="V46">
        <v>1</v>
      </c>
      <c r="W46">
        <v>-1</v>
      </c>
      <c r="X46">
        <v>-1</v>
      </c>
      <c r="Y46">
        <v>-1</v>
      </c>
      <c r="Z46">
        <v>-1</v>
      </c>
      <c r="AA46">
        <v>-1</v>
      </c>
      <c r="AB46">
        <v>-1</v>
      </c>
      <c r="AC46" s="1">
        <v>38298</v>
      </c>
      <c r="AD46" s="2">
        <v>0.5812152777777778</v>
      </c>
      <c r="AE46" t="s">
        <v>109</v>
      </c>
      <c r="AF46">
        <v>43</v>
      </c>
      <c r="AG46" t="s">
        <v>64</v>
      </c>
      <c r="AH46">
        <v>16</v>
      </c>
      <c r="AI46">
        <v>-1</v>
      </c>
      <c r="AJ46">
        <v>-1</v>
      </c>
      <c r="AK46">
        <v>-1</v>
      </c>
      <c r="AL46">
        <v>1</v>
      </c>
      <c r="AM46">
        <v>1</v>
      </c>
      <c r="AN46">
        <v>-1</v>
      </c>
      <c r="AO46">
        <v>-1</v>
      </c>
      <c r="AP46">
        <v>-1</v>
      </c>
      <c r="AQ46">
        <v>1</v>
      </c>
      <c r="AR46">
        <v>-1</v>
      </c>
      <c r="AS46">
        <v>-1</v>
      </c>
      <c r="AT46">
        <v>1</v>
      </c>
      <c r="AU46">
        <v>1</v>
      </c>
      <c r="AV46">
        <v>-1</v>
      </c>
      <c r="AW46">
        <v>1</v>
      </c>
      <c r="AX46">
        <v>-1</v>
      </c>
      <c r="AY46">
        <v>1</v>
      </c>
      <c r="AZ46">
        <v>-1</v>
      </c>
      <c r="BA46">
        <v>1</v>
      </c>
      <c r="BB46">
        <v>-1</v>
      </c>
      <c r="BC46">
        <v>-1</v>
      </c>
      <c r="BD46" t="s">
        <v>38</v>
      </c>
      <c r="BE46" t="s">
        <v>38</v>
      </c>
      <c r="BF46" t="s">
        <v>38</v>
      </c>
      <c r="BG46" t="s">
        <v>62</v>
      </c>
      <c r="BH46">
        <v>1</v>
      </c>
      <c r="BI46">
        <v>1</v>
      </c>
      <c r="BJ46">
        <v>1</v>
      </c>
      <c r="BK46">
        <v>1</v>
      </c>
      <c r="BL46">
        <v>0</v>
      </c>
      <c r="BM46">
        <v>1</v>
      </c>
      <c r="BN46">
        <v>1</v>
      </c>
      <c r="BO46">
        <v>1</v>
      </c>
      <c r="BP46">
        <v>0</v>
      </c>
      <c r="BQ46">
        <v>1</v>
      </c>
      <c r="BR46">
        <v>1</v>
      </c>
      <c r="BS46">
        <v>0</v>
      </c>
      <c r="BT46">
        <v>1</v>
      </c>
      <c r="BU46">
        <v>1</v>
      </c>
      <c r="BV46">
        <v>1</v>
      </c>
      <c r="BW46">
        <v>1</v>
      </c>
      <c r="BX46">
        <v>0</v>
      </c>
      <c r="BY46">
        <v>1</v>
      </c>
      <c r="BZ46">
        <v>0</v>
      </c>
      <c r="CA46">
        <v>1</v>
      </c>
      <c r="CB46">
        <v>1</v>
      </c>
      <c r="CC46">
        <v>16</v>
      </c>
    </row>
    <row r="47" spans="1:81" ht="12.75">
      <c r="A47" t="s">
        <v>97</v>
      </c>
      <c r="B47" s="1">
        <v>38300</v>
      </c>
      <c r="C47" s="2">
        <v>0.7157754629629629</v>
      </c>
      <c r="D47" t="s">
        <v>99</v>
      </c>
      <c r="E47">
        <v>18</v>
      </c>
      <c r="F47" t="s">
        <v>66</v>
      </c>
      <c r="G47">
        <v>12</v>
      </c>
      <c r="H47">
        <v>-1</v>
      </c>
      <c r="I47">
        <v>-1</v>
      </c>
      <c r="J47">
        <v>-1</v>
      </c>
      <c r="K47">
        <v>1</v>
      </c>
      <c r="L47">
        <v>-1</v>
      </c>
      <c r="M47">
        <v>-1</v>
      </c>
      <c r="N47">
        <v>1</v>
      </c>
      <c r="O47">
        <v>-1</v>
      </c>
      <c r="P47">
        <v>1</v>
      </c>
      <c r="Q47">
        <v>-1</v>
      </c>
      <c r="R47">
        <v>-1</v>
      </c>
      <c r="S47">
        <v>-1</v>
      </c>
      <c r="T47">
        <v>1</v>
      </c>
      <c r="U47">
        <v>-1</v>
      </c>
      <c r="V47">
        <v>-1</v>
      </c>
      <c r="W47">
        <v>-1</v>
      </c>
      <c r="X47">
        <v>-1</v>
      </c>
      <c r="Y47">
        <v>-1</v>
      </c>
      <c r="Z47">
        <v>-1</v>
      </c>
      <c r="AA47">
        <v>-1</v>
      </c>
      <c r="AB47">
        <v>-1</v>
      </c>
      <c r="AC47" s="1">
        <v>38300</v>
      </c>
      <c r="AD47" s="2">
        <v>0.7341435185185184</v>
      </c>
      <c r="AE47" t="s">
        <v>99</v>
      </c>
      <c r="AF47">
        <v>18</v>
      </c>
      <c r="AG47" t="s">
        <v>66</v>
      </c>
      <c r="AH47">
        <v>12</v>
      </c>
      <c r="AI47">
        <v>-1</v>
      </c>
      <c r="AJ47">
        <v>-1</v>
      </c>
      <c r="AK47">
        <v>-1</v>
      </c>
      <c r="AL47" s="3">
        <v>-1</v>
      </c>
      <c r="AM47">
        <v>-1</v>
      </c>
      <c r="AN47">
        <v>-1</v>
      </c>
      <c r="AO47">
        <v>-1</v>
      </c>
      <c r="AP47">
        <v>-1</v>
      </c>
      <c r="AQ47">
        <v>-1</v>
      </c>
      <c r="AR47">
        <v>-1</v>
      </c>
      <c r="AS47">
        <v>-1</v>
      </c>
      <c r="AT47">
        <v>-1</v>
      </c>
      <c r="AU47">
        <v>1</v>
      </c>
      <c r="AV47">
        <v>-1</v>
      </c>
      <c r="AW47">
        <v>-1</v>
      </c>
      <c r="AX47">
        <v>-1</v>
      </c>
      <c r="AY47">
        <v>-1</v>
      </c>
      <c r="AZ47">
        <v>-1</v>
      </c>
      <c r="BA47">
        <v>-1</v>
      </c>
      <c r="BB47">
        <v>-1</v>
      </c>
      <c r="BC47">
        <v>-1</v>
      </c>
      <c r="BD47" t="s">
        <v>38</v>
      </c>
      <c r="BE47" t="s">
        <v>38</v>
      </c>
      <c r="BF47" t="s">
        <v>38</v>
      </c>
      <c r="BG47" t="s">
        <v>63</v>
      </c>
      <c r="BH47">
        <v>1</v>
      </c>
      <c r="BI47">
        <v>1</v>
      </c>
      <c r="BJ47">
        <v>1</v>
      </c>
      <c r="BK47">
        <v>0</v>
      </c>
      <c r="BL47">
        <v>1</v>
      </c>
      <c r="BM47">
        <v>1</v>
      </c>
      <c r="BN47">
        <v>0</v>
      </c>
      <c r="BO47">
        <v>1</v>
      </c>
      <c r="BP47">
        <v>0</v>
      </c>
      <c r="BQ47">
        <v>1</v>
      </c>
      <c r="BR47">
        <v>1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>
        <v>18</v>
      </c>
    </row>
    <row r="48" spans="1:81" ht="12.75">
      <c r="A48" t="s">
        <v>97</v>
      </c>
      <c r="B48" s="1">
        <v>38300</v>
      </c>
      <c r="C48" s="2">
        <v>0.4570949074074074</v>
      </c>
      <c r="D48" t="s">
        <v>65</v>
      </c>
      <c r="E48">
        <v>18</v>
      </c>
      <c r="F48" t="s">
        <v>64</v>
      </c>
      <c r="G48">
        <v>12</v>
      </c>
      <c r="H48">
        <v>-1</v>
      </c>
      <c r="I48">
        <v>-1</v>
      </c>
      <c r="J48">
        <v>-1</v>
      </c>
      <c r="K48">
        <v>1</v>
      </c>
      <c r="L48">
        <v>-1</v>
      </c>
      <c r="M48">
        <v>-1</v>
      </c>
      <c r="N48">
        <v>-1</v>
      </c>
      <c r="O48">
        <v>-1</v>
      </c>
      <c r="P48">
        <v>1</v>
      </c>
      <c r="Q48">
        <v>-1</v>
      </c>
      <c r="R48">
        <v>1</v>
      </c>
      <c r="S48">
        <v>1</v>
      </c>
      <c r="T48">
        <v>1</v>
      </c>
      <c r="U48">
        <v>-1</v>
      </c>
      <c r="V48">
        <v>1</v>
      </c>
      <c r="W48">
        <v>1</v>
      </c>
      <c r="X48">
        <v>1</v>
      </c>
      <c r="Y48">
        <v>-1</v>
      </c>
      <c r="Z48">
        <v>1</v>
      </c>
      <c r="AA48">
        <v>1</v>
      </c>
      <c r="AB48">
        <v>1</v>
      </c>
      <c r="AC48" s="1">
        <v>38300</v>
      </c>
      <c r="AD48" s="2">
        <v>0.4802777777777778</v>
      </c>
      <c r="AE48" t="s">
        <v>99</v>
      </c>
      <c r="AF48">
        <v>18</v>
      </c>
      <c r="AG48" t="s">
        <v>64</v>
      </c>
      <c r="AH48">
        <v>12</v>
      </c>
      <c r="AI48">
        <v>-1</v>
      </c>
      <c r="AJ48">
        <v>-1</v>
      </c>
      <c r="AK48">
        <v>-1</v>
      </c>
      <c r="AL48">
        <v>1</v>
      </c>
      <c r="AM48">
        <v>1</v>
      </c>
      <c r="AN48">
        <v>-1</v>
      </c>
      <c r="AO48">
        <v>-1</v>
      </c>
      <c r="AP48">
        <v>-1</v>
      </c>
      <c r="AQ48">
        <v>1</v>
      </c>
      <c r="AR48">
        <v>-1</v>
      </c>
      <c r="AS48">
        <v>-1</v>
      </c>
      <c r="AT48">
        <v>1</v>
      </c>
      <c r="AU48">
        <v>1</v>
      </c>
      <c r="AV48">
        <v>-1</v>
      </c>
      <c r="AW48">
        <v>1</v>
      </c>
      <c r="AX48">
        <v>1</v>
      </c>
      <c r="AY48">
        <v>-1</v>
      </c>
      <c r="AZ48">
        <v>-1</v>
      </c>
      <c r="BA48">
        <v>1</v>
      </c>
      <c r="BB48">
        <v>1</v>
      </c>
      <c r="BC48">
        <v>-1</v>
      </c>
      <c r="BD48" t="s">
        <v>38</v>
      </c>
      <c r="BE48" t="s">
        <v>38</v>
      </c>
      <c r="BF48" t="s">
        <v>38</v>
      </c>
      <c r="BG48" t="s">
        <v>63</v>
      </c>
      <c r="BH48">
        <v>1</v>
      </c>
      <c r="BI48">
        <v>1</v>
      </c>
      <c r="BJ48">
        <v>1</v>
      </c>
      <c r="BK48">
        <v>1</v>
      </c>
      <c r="BL48">
        <v>0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0</v>
      </c>
      <c r="BY48">
        <v>1</v>
      </c>
      <c r="BZ48">
        <v>1</v>
      </c>
      <c r="CA48">
        <v>1</v>
      </c>
      <c r="CB48">
        <v>0</v>
      </c>
      <c r="CC48">
        <v>17</v>
      </c>
    </row>
    <row r="49" spans="1:81" ht="12.75">
      <c r="A49" t="s">
        <v>97</v>
      </c>
      <c r="B49" s="1">
        <v>38299</v>
      </c>
      <c r="C49" s="2">
        <v>0.8696180555555556</v>
      </c>
      <c r="D49" t="s">
        <v>65</v>
      </c>
      <c r="E49">
        <v>23</v>
      </c>
      <c r="F49" t="s">
        <v>64</v>
      </c>
      <c r="G49">
        <v>15</v>
      </c>
      <c r="H49">
        <v>-1</v>
      </c>
      <c r="I49">
        <v>-1</v>
      </c>
      <c r="J49">
        <v>-1</v>
      </c>
      <c r="K49">
        <v>1</v>
      </c>
      <c r="L49">
        <v>-1</v>
      </c>
      <c r="M49">
        <v>-1</v>
      </c>
      <c r="N49">
        <v>-1</v>
      </c>
      <c r="O49">
        <v>-1</v>
      </c>
      <c r="P49">
        <v>-1</v>
      </c>
      <c r="Q49">
        <v>-1</v>
      </c>
      <c r="R49">
        <v>-1</v>
      </c>
      <c r="S49">
        <v>-1</v>
      </c>
      <c r="T49">
        <v>1</v>
      </c>
      <c r="U49">
        <v>-1</v>
      </c>
      <c r="V49">
        <v>1</v>
      </c>
      <c r="W49">
        <v>-1</v>
      </c>
      <c r="X49">
        <v>-1</v>
      </c>
      <c r="Y49">
        <v>-1</v>
      </c>
      <c r="Z49">
        <v>1</v>
      </c>
      <c r="AA49">
        <v>-1</v>
      </c>
      <c r="AB49">
        <v>-1</v>
      </c>
      <c r="AC49" s="1">
        <v>38299</v>
      </c>
      <c r="AD49" s="2">
        <v>0.9017708333333333</v>
      </c>
      <c r="AE49" t="s">
        <v>65</v>
      </c>
      <c r="AF49">
        <v>23</v>
      </c>
      <c r="AG49" t="s">
        <v>64</v>
      </c>
      <c r="AH49">
        <v>15</v>
      </c>
      <c r="AI49">
        <v>-1</v>
      </c>
      <c r="AJ49">
        <v>-1</v>
      </c>
      <c r="AK49">
        <v>-1</v>
      </c>
      <c r="AL49">
        <v>1</v>
      </c>
      <c r="AM49">
        <v>-1</v>
      </c>
      <c r="AN49">
        <v>-1</v>
      </c>
      <c r="AO49">
        <v>-1</v>
      </c>
      <c r="AP49">
        <v>1</v>
      </c>
      <c r="AQ49">
        <v>-1</v>
      </c>
      <c r="AR49">
        <v>-1</v>
      </c>
      <c r="AS49">
        <v>-1</v>
      </c>
      <c r="AT49">
        <v>-1</v>
      </c>
      <c r="AU49">
        <v>1</v>
      </c>
      <c r="AV49">
        <v>-1</v>
      </c>
      <c r="AW49">
        <v>1</v>
      </c>
      <c r="AX49">
        <v>-1</v>
      </c>
      <c r="AY49">
        <v>-1</v>
      </c>
      <c r="AZ49">
        <v>-1</v>
      </c>
      <c r="BA49">
        <v>1</v>
      </c>
      <c r="BB49">
        <v>-1</v>
      </c>
      <c r="BC49">
        <v>-1</v>
      </c>
      <c r="BD49" t="s">
        <v>38</v>
      </c>
      <c r="BE49" t="s">
        <v>38</v>
      </c>
      <c r="BF49" t="s">
        <v>38</v>
      </c>
      <c r="BG49" t="s">
        <v>63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0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>
        <v>1</v>
      </c>
      <c r="BZ49">
        <v>1</v>
      </c>
      <c r="CA49">
        <v>1</v>
      </c>
      <c r="CB49">
        <v>1</v>
      </c>
      <c r="CC49">
        <v>20</v>
      </c>
    </row>
    <row r="50" spans="1:81" ht="12.75">
      <c r="A50" t="s">
        <v>97</v>
      </c>
      <c r="B50" s="1">
        <v>38300</v>
      </c>
      <c r="C50" s="2">
        <v>0.7734143518518519</v>
      </c>
      <c r="D50" t="s">
        <v>65</v>
      </c>
      <c r="E50">
        <v>18</v>
      </c>
      <c r="F50" t="s">
        <v>64</v>
      </c>
      <c r="G50">
        <v>12</v>
      </c>
      <c r="H50">
        <v>1</v>
      </c>
      <c r="I50">
        <v>-1</v>
      </c>
      <c r="J50">
        <v>-1</v>
      </c>
      <c r="K50">
        <v>1</v>
      </c>
      <c r="L50">
        <v>-1</v>
      </c>
      <c r="M50">
        <v>1</v>
      </c>
      <c r="N50">
        <v>1</v>
      </c>
      <c r="O50">
        <v>1</v>
      </c>
      <c r="P50">
        <v>-1</v>
      </c>
      <c r="Q50">
        <v>1</v>
      </c>
      <c r="R50">
        <v>-1</v>
      </c>
      <c r="S50">
        <v>1</v>
      </c>
      <c r="T50">
        <v>-1</v>
      </c>
      <c r="U50">
        <v>1</v>
      </c>
      <c r="V50">
        <v>-1</v>
      </c>
      <c r="W50">
        <v>-1</v>
      </c>
      <c r="X50">
        <v>-1</v>
      </c>
      <c r="Y50">
        <v>1</v>
      </c>
      <c r="Z50">
        <v>1</v>
      </c>
      <c r="AA50">
        <v>1</v>
      </c>
      <c r="AB50">
        <v>1</v>
      </c>
      <c r="AC50" s="1">
        <v>38300</v>
      </c>
      <c r="AD50" s="2">
        <v>0.7977893518518518</v>
      </c>
      <c r="AE50" t="s">
        <v>99</v>
      </c>
      <c r="AF50">
        <v>18</v>
      </c>
      <c r="AG50" t="s">
        <v>64</v>
      </c>
      <c r="AH50">
        <v>12</v>
      </c>
      <c r="AI50">
        <v>1</v>
      </c>
      <c r="AJ50">
        <v>-1</v>
      </c>
      <c r="AK50">
        <v>-1</v>
      </c>
      <c r="AL50">
        <v>1</v>
      </c>
      <c r="AM50">
        <v>-1</v>
      </c>
      <c r="AN50">
        <v>1</v>
      </c>
      <c r="AO50">
        <v>1</v>
      </c>
      <c r="AP50">
        <v>-1</v>
      </c>
      <c r="AQ50">
        <v>-1</v>
      </c>
      <c r="AR50">
        <v>1</v>
      </c>
      <c r="AS50">
        <v>1</v>
      </c>
      <c r="AT50">
        <v>1</v>
      </c>
      <c r="AU50">
        <v>-1</v>
      </c>
      <c r="AV50">
        <v>1</v>
      </c>
      <c r="AW50">
        <v>-1</v>
      </c>
      <c r="AX50">
        <v>-1</v>
      </c>
      <c r="AY50">
        <v>-1</v>
      </c>
      <c r="AZ50">
        <v>1</v>
      </c>
      <c r="BA50">
        <v>-1</v>
      </c>
      <c r="BB50">
        <v>-1</v>
      </c>
      <c r="BC50">
        <v>-1</v>
      </c>
      <c r="BD50" t="s">
        <v>38</v>
      </c>
      <c r="BE50" t="s">
        <v>38</v>
      </c>
      <c r="BF50" t="s">
        <v>38</v>
      </c>
      <c r="BG50" t="s">
        <v>63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0</v>
      </c>
      <c r="BP50">
        <v>1</v>
      </c>
      <c r="BQ50">
        <v>1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BY50">
        <v>1</v>
      </c>
      <c r="BZ50">
        <v>0</v>
      </c>
      <c r="CA50">
        <v>0</v>
      </c>
      <c r="CB50">
        <v>0</v>
      </c>
      <c r="CC50">
        <v>16</v>
      </c>
    </row>
    <row r="51" spans="1:81" ht="12.75">
      <c r="A51" t="s">
        <v>97</v>
      </c>
      <c r="B51" s="23">
        <v>38303</v>
      </c>
      <c r="C51" s="2">
        <v>0.6133680555555555</v>
      </c>
      <c r="D51" t="s">
        <v>65</v>
      </c>
      <c r="E51">
        <v>18</v>
      </c>
      <c r="F51" t="s">
        <v>64</v>
      </c>
      <c r="G51">
        <v>12</v>
      </c>
      <c r="H51">
        <v>-1</v>
      </c>
      <c r="I51">
        <v>1</v>
      </c>
      <c r="J51">
        <v>-1</v>
      </c>
      <c r="K51">
        <v>1</v>
      </c>
      <c r="L51">
        <v>-1</v>
      </c>
      <c r="M51">
        <v>-1</v>
      </c>
      <c r="N51">
        <v>1</v>
      </c>
      <c r="O51">
        <v>1</v>
      </c>
      <c r="P51">
        <v>-1</v>
      </c>
      <c r="Q51">
        <v>-1</v>
      </c>
      <c r="R51">
        <v>-1</v>
      </c>
      <c r="S51">
        <v>1</v>
      </c>
      <c r="T51">
        <v>1</v>
      </c>
      <c r="U51">
        <v>-1</v>
      </c>
      <c r="V51">
        <v>1</v>
      </c>
      <c r="W51">
        <v>1</v>
      </c>
      <c r="X51">
        <v>1</v>
      </c>
      <c r="Y51">
        <v>1</v>
      </c>
      <c r="Z51">
        <v>-1</v>
      </c>
      <c r="AA51">
        <v>1</v>
      </c>
      <c r="AB51">
        <v>-1</v>
      </c>
      <c r="AC51" s="23">
        <v>38302</v>
      </c>
      <c r="AD51" s="2">
        <v>0.6325231481481481</v>
      </c>
      <c r="AE51" t="s">
        <v>65</v>
      </c>
      <c r="AF51">
        <v>18</v>
      </c>
      <c r="AG51" t="s">
        <v>64</v>
      </c>
      <c r="AH51">
        <v>12</v>
      </c>
      <c r="AI51">
        <v>1</v>
      </c>
      <c r="AJ51">
        <v>-1</v>
      </c>
      <c r="AK51">
        <v>-1</v>
      </c>
      <c r="AL51">
        <v>1</v>
      </c>
      <c r="AM51">
        <v>-1</v>
      </c>
      <c r="AN51">
        <v>-1</v>
      </c>
      <c r="AO51">
        <v>1</v>
      </c>
      <c r="AP51">
        <v>1</v>
      </c>
      <c r="AQ51">
        <v>-1</v>
      </c>
      <c r="AR51">
        <v>-1</v>
      </c>
      <c r="AS51">
        <v>-1</v>
      </c>
      <c r="AT51">
        <v>1</v>
      </c>
      <c r="AU51">
        <v>1</v>
      </c>
      <c r="AV51">
        <v>-1</v>
      </c>
      <c r="AW51">
        <v>1</v>
      </c>
      <c r="AX51">
        <v>1</v>
      </c>
      <c r="AY51">
        <v>1</v>
      </c>
      <c r="AZ51">
        <v>1</v>
      </c>
      <c r="BA51">
        <v>-1</v>
      </c>
      <c r="BB51">
        <v>1</v>
      </c>
      <c r="BC51">
        <v>1</v>
      </c>
      <c r="BD51" t="s">
        <v>38</v>
      </c>
      <c r="BE51" t="s">
        <v>38</v>
      </c>
      <c r="BF51" t="s">
        <v>38</v>
      </c>
      <c r="BG51" t="s">
        <v>61</v>
      </c>
      <c r="BH51">
        <v>0</v>
      </c>
      <c r="BI51">
        <v>0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R51">
        <v>1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>
        <v>1</v>
      </c>
      <c r="BZ51">
        <v>1</v>
      </c>
      <c r="CA51">
        <v>1</v>
      </c>
      <c r="CB51">
        <v>0</v>
      </c>
      <c r="CC51">
        <v>18</v>
      </c>
    </row>
    <row r="52" spans="1:81" ht="12.75">
      <c r="A52" t="s">
        <v>97</v>
      </c>
      <c r="B52" s="23">
        <v>38302</v>
      </c>
      <c r="C52" s="2">
        <v>0.6931712962962964</v>
      </c>
      <c r="D52" t="s">
        <v>99</v>
      </c>
      <c r="E52">
        <v>18</v>
      </c>
      <c r="F52" t="s">
        <v>64</v>
      </c>
      <c r="G52">
        <v>12</v>
      </c>
      <c r="H52">
        <v>1</v>
      </c>
      <c r="I52">
        <v>-1</v>
      </c>
      <c r="J52">
        <v>-1</v>
      </c>
      <c r="K52">
        <v>1</v>
      </c>
      <c r="L52">
        <v>1</v>
      </c>
      <c r="M52">
        <v>-1</v>
      </c>
      <c r="N52">
        <v>1</v>
      </c>
      <c r="O52">
        <v>1</v>
      </c>
      <c r="P52">
        <v>1</v>
      </c>
      <c r="Q52">
        <v>-1</v>
      </c>
      <c r="R52">
        <v>1</v>
      </c>
      <c r="S52">
        <v>1</v>
      </c>
      <c r="T52">
        <v>1</v>
      </c>
      <c r="U52">
        <v>-1</v>
      </c>
      <c r="V52">
        <v>1</v>
      </c>
      <c r="W52">
        <v>1</v>
      </c>
      <c r="X52">
        <v>-1</v>
      </c>
      <c r="Y52">
        <v>1</v>
      </c>
      <c r="Z52">
        <v>1</v>
      </c>
      <c r="AA52">
        <v>1</v>
      </c>
      <c r="AB52">
        <v>1</v>
      </c>
      <c r="AC52" s="23">
        <v>38302</v>
      </c>
      <c r="AD52" s="2">
        <v>0.7904745370370371</v>
      </c>
      <c r="AE52" t="s">
        <v>99</v>
      </c>
      <c r="AF52">
        <v>18</v>
      </c>
      <c r="AG52" t="s">
        <v>64</v>
      </c>
      <c r="AH52">
        <v>12</v>
      </c>
      <c r="AI52">
        <v>1</v>
      </c>
      <c r="AJ52">
        <v>-1</v>
      </c>
      <c r="AK52">
        <v>-1</v>
      </c>
      <c r="AL52">
        <v>1</v>
      </c>
      <c r="AM52">
        <v>1</v>
      </c>
      <c r="AN52">
        <v>-1</v>
      </c>
      <c r="AO52">
        <v>1</v>
      </c>
      <c r="AP52">
        <v>1</v>
      </c>
      <c r="AQ52">
        <v>1</v>
      </c>
      <c r="AR52">
        <v>-1</v>
      </c>
      <c r="AS52">
        <v>1</v>
      </c>
      <c r="AT52">
        <v>1</v>
      </c>
      <c r="AU52">
        <v>1</v>
      </c>
      <c r="AV52">
        <v>-1</v>
      </c>
      <c r="AW52">
        <v>1</v>
      </c>
      <c r="AX52">
        <v>1</v>
      </c>
      <c r="AY52">
        <v>-1</v>
      </c>
      <c r="AZ52">
        <v>1</v>
      </c>
      <c r="BA52">
        <v>1</v>
      </c>
      <c r="BB52">
        <v>-1</v>
      </c>
      <c r="BC52">
        <v>-1</v>
      </c>
      <c r="BD52" t="s">
        <v>38</v>
      </c>
      <c r="BE52" t="s">
        <v>38</v>
      </c>
      <c r="BF52" t="s">
        <v>38</v>
      </c>
      <c r="BG52" t="s">
        <v>63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BY52">
        <v>1</v>
      </c>
      <c r="BZ52">
        <v>1</v>
      </c>
      <c r="CA52">
        <v>0</v>
      </c>
      <c r="CB52">
        <v>0</v>
      </c>
      <c r="CC52">
        <v>19</v>
      </c>
    </row>
    <row r="53" spans="1:81" ht="12.75">
      <c r="A53" t="s">
        <v>97</v>
      </c>
      <c r="B53" s="23">
        <v>38302</v>
      </c>
      <c r="C53" s="2">
        <v>0.624386574074074</v>
      </c>
      <c r="D53" t="s">
        <v>65</v>
      </c>
      <c r="E53">
        <v>20</v>
      </c>
      <c r="F53" t="s">
        <v>64</v>
      </c>
      <c r="G53">
        <v>14</v>
      </c>
      <c r="H53">
        <v>-1</v>
      </c>
      <c r="I53">
        <v>-1</v>
      </c>
      <c r="J53">
        <v>-1</v>
      </c>
      <c r="K53">
        <v>1</v>
      </c>
      <c r="L53">
        <v>1</v>
      </c>
      <c r="M53">
        <v>-1</v>
      </c>
      <c r="N53">
        <v>1</v>
      </c>
      <c r="O53">
        <v>-1</v>
      </c>
      <c r="P53">
        <v>-1</v>
      </c>
      <c r="Q53">
        <v>-1</v>
      </c>
      <c r="R53">
        <v>-1</v>
      </c>
      <c r="S53">
        <v>1</v>
      </c>
      <c r="T53">
        <v>1</v>
      </c>
      <c r="U53">
        <v>-1</v>
      </c>
      <c r="V53">
        <v>1</v>
      </c>
      <c r="W53">
        <v>-1</v>
      </c>
      <c r="X53">
        <v>-1</v>
      </c>
      <c r="Y53">
        <v>-1</v>
      </c>
      <c r="Z53">
        <v>1</v>
      </c>
      <c r="AA53">
        <v>-1</v>
      </c>
      <c r="AB53">
        <v>-1</v>
      </c>
      <c r="AC53" s="23">
        <v>38302</v>
      </c>
      <c r="AD53" s="2">
        <v>0.6488773148148148</v>
      </c>
      <c r="AE53" t="s">
        <v>65</v>
      </c>
      <c r="AF53">
        <v>20</v>
      </c>
      <c r="AG53" t="s">
        <v>64</v>
      </c>
      <c r="AH53">
        <v>14</v>
      </c>
      <c r="AI53">
        <v>-1</v>
      </c>
      <c r="AJ53">
        <v>-1</v>
      </c>
      <c r="AK53">
        <v>-1</v>
      </c>
      <c r="AL53">
        <v>1</v>
      </c>
      <c r="AM53">
        <v>1</v>
      </c>
      <c r="AN53">
        <v>-1</v>
      </c>
      <c r="AO53">
        <v>-1</v>
      </c>
      <c r="AP53">
        <v>-1</v>
      </c>
      <c r="AQ53">
        <v>-1</v>
      </c>
      <c r="AR53">
        <v>-1</v>
      </c>
      <c r="AS53">
        <v>-1</v>
      </c>
      <c r="AT53">
        <v>1</v>
      </c>
      <c r="AU53">
        <v>1</v>
      </c>
      <c r="AV53">
        <v>-1</v>
      </c>
      <c r="AW53">
        <v>-1</v>
      </c>
      <c r="AX53">
        <v>1</v>
      </c>
      <c r="AY53">
        <v>-1</v>
      </c>
      <c r="AZ53">
        <v>-1</v>
      </c>
      <c r="BA53">
        <v>-1</v>
      </c>
      <c r="BB53">
        <v>-1</v>
      </c>
      <c r="BC53">
        <v>-1</v>
      </c>
      <c r="BD53" t="s">
        <v>38</v>
      </c>
      <c r="BE53" t="s">
        <v>38</v>
      </c>
      <c r="BF53" t="s">
        <v>38</v>
      </c>
      <c r="BG53" t="s">
        <v>61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0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0</v>
      </c>
      <c r="BW53">
        <v>0</v>
      </c>
      <c r="BX53">
        <v>1</v>
      </c>
      <c r="BY53">
        <v>1</v>
      </c>
      <c r="BZ53">
        <v>0</v>
      </c>
      <c r="CA53">
        <v>1</v>
      </c>
      <c r="CB53">
        <v>1</v>
      </c>
      <c r="CC53">
        <v>17</v>
      </c>
    </row>
    <row r="54" spans="1:81" ht="12.75">
      <c r="A54" t="s">
        <v>97</v>
      </c>
      <c r="B54" s="23">
        <v>38302</v>
      </c>
      <c r="C54" s="2">
        <v>0.49641203703703707</v>
      </c>
      <c r="D54" t="s">
        <v>65</v>
      </c>
      <c r="E54">
        <v>19</v>
      </c>
      <c r="F54" t="s">
        <v>64</v>
      </c>
      <c r="G54">
        <v>13</v>
      </c>
      <c r="H54">
        <v>1</v>
      </c>
      <c r="I54">
        <v>-1</v>
      </c>
      <c r="J54">
        <v>-1</v>
      </c>
      <c r="K54">
        <v>1</v>
      </c>
      <c r="L54">
        <v>-1</v>
      </c>
      <c r="M54">
        <v>-1</v>
      </c>
      <c r="N54">
        <v>1</v>
      </c>
      <c r="O54">
        <v>-1</v>
      </c>
      <c r="P54">
        <v>-1</v>
      </c>
      <c r="Q54">
        <v>-1</v>
      </c>
      <c r="R54">
        <v>-1</v>
      </c>
      <c r="S54">
        <v>1</v>
      </c>
      <c r="T54">
        <v>1</v>
      </c>
      <c r="U54">
        <v>-1</v>
      </c>
      <c r="V54">
        <v>1</v>
      </c>
      <c r="W54">
        <v>-1</v>
      </c>
      <c r="X54">
        <v>1</v>
      </c>
      <c r="Y54">
        <v>1</v>
      </c>
      <c r="Z54">
        <v>1</v>
      </c>
      <c r="AA54">
        <v>1</v>
      </c>
      <c r="AB54">
        <v>1</v>
      </c>
      <c r="AC54" s="23">
        <v>38302</v>
      </c>
      <c r="AD54" s="2">
        <v>0.5189930555555555</v>
      </c>
      <c r="AE54" t="s">
        <v>65</v>
      </c>
      <c r="AF54">
        <v>19</v>
      </c>
      <c r="AG54" t="s">
        <v>64</v>
      </c>
      <c r="AH54">
        <v>19</v>
      </c>
      <c r="AI54">
        <v>1</v>
      </c>
      <c r="AJ54">
        <v>1</v>
      </c>
      <c r="AK54">
        <v>-1</v>
      </c>
      <c r="AL54">
        <v>1</v>
      </c>
      <c r="AM54">
        <v>-1</v>
      </c>
      <c r="AN54">
        <v>1</v>
      </c>
      <c r="AO54">
        <v>1</v>
      </c>
      <c r="AP54">
        <v>-1</v>
      </c>
      <c r="AQ54">
        <v>-1</v>
      </c>
      <c r="AR54">
        <v>1</v>
      </c>
      <c r="AS54">
        <v>-1</v>
      </c>
      <c r="AT54">
        <v>1</v>
      </c>
      <c r="AU54">
        <v>1</v>
      </c>
      <c r="AV54">
        <v>1</v>
      </c>
      <c r="AW54">
        <v>1</v>
      </c>
      <c r="AX54">
        <v>-1</v>
      </c>
      <c r="AY54">
        <v>1</v>
      </c>
      <c r="AZ54">
        <v>-1</v>
      </c>
      <c r="BA54">
        <v>1</v>
      </c>
      <c r="BB54">
        <v>1</v>
      </c>
      <c r="BC54">
        <v>1</v>
      </c>
      <c r="BD54" t="s">
        <v>38</v>
      </c>
      <c r="BE54" t="s">
        <v>38</v>
      </c>
      <c r="BF54" t="s">
        <v>38</v>
      </c>
      <c r="BG54" t="s">
        <v>63</v>
      </c>
      <c r="BH54">
        <v>1</v>
      </c>
      <c r="BI54">
        <v>0</v>
      </c>
      <c r="BJ54">
        <v>1</v>
      </c>
      <c r="BK54">
        <v>1</v>
      </c>
      <c r="BL54">
        <v>1</v>
      </c>
      <c r="BM54">
        <v>0</v>
      </c>
      <c r="BN54">
        <v>1</v>
      </c>
      <c r="BO54">
        <v>1</v>
      </c>
      <c r="BP54">
        <v>1</v>
      </c>
      <c r="BQ54">
        <v>0</v>
      </c>
      <c r="BR54">
        <v>1</v>
      </c>
      <c r="BS54">
        <v>1</v>
      </c>
      <c r="BT54">
        <v>1</v>
      </c>
      <c r="BU54">
        <v>0</v>
      </c>
      <c r="BV54">
        <v>1</v>
      </c>
      <c r="BW54">
        <v>1</v>
      </c>
      <c r="BX54">
        <v>1</v>
      </c>
      <c r="BY54">
        <v>0</v>
      </c>
      <c r="BZ54">
        <v>1</v>
      </c>
      <c r="CA54">
        <v>1</v>
      </c>
      <c r="CB54">
        <v>1</v>
      </c>
      <c r="CC54">
        <v>16</v>
      </c>
    </row>
    <row r="55" spans="1:81" ht="12.75">
      <c r="A55" t="s">
        <v>97</v>
      </c>
      <c r="B55" s="23">
        <v>38302</v>
      </c>
      <c r="C55" s="2">
        <v>0.6340046296296297</v>
      </c>
      <c r="D55" t="s">
        <v>65</v>
      </c>
      <c r="E55">
        <v>18</v>
      </c>
      <c r="F55" t="s">
        <v>64</v>
      </c>
      <c r="G55">
        <v>12</v>
      </c>
      <c r="H55">
        <v>-1</v>
      </c>
      <c r="I55">
        <v>-1</v>
      </c>
      <c r="J55">
        <v>-1</v>
      </c>
      <c r="K55">
        <v>1</v>
      </c>
      <c r="L55">
        <v>-1</v>
      </c>
      <c r="M55">
        <v>-1</v>
      </c>
      <c r="N55">
        <v>-1</v>
      </c>
      <c r="O55">
        <v>-1</v>
      </c>
      <c r="P55">
        <v>1</v>
      </c>
      <c r="Q55">
        <v>-1</v>
      </c>
      <c r="R55">
        <v>1</v>
      </c>
      <c r="S55">
        <v>1</v>
      </c>
      <c r="T55">
        <v>1</v>
      </c>
      <c r="U55">
        <v>-1</v>
      </c>
      <c r="V55">
        <v>1</v>
      </c>
      <c r="W55">
        <v>1</v>
      </c>
      <c r="X55">
        <v>-1</v>
      </c>
      <c r="Y55">
        <v>-1</v>
      </c>
      <c r="Z55">
        <v>1</v>
      </c>
      <c r="AA55">
        <v>-1</v>
      </c>
      <c r="AB55">
        <v>-1</v>
      </c>
      <c r="AC55" s="23">
        <v>38302</v>
      </c>
      <c r="AD55" s="2">
        <v>0.6584722222222222</v>
      </c>
      <c r="AE55" t="s">
        <v>65</v>
      </c>
      <c r="AF55">
        <v>18</v>
      </c>
      <c r="AG55" t="s">
        <v>64</v>
      </c>
      <c r="AH55">
        <v>12</v>
      </c>
      <c r="AI55">
        <v>-1</v>
      </c>
      <c r="AJ55">
        <v>-1</v>
      </c>
      <c r="AK55">
        <v>-1</v>
      </c>
      <c r="AL55">
        <v>1</v>
      </c>
      <c r="AM55">
        <v>1</v>
      </c>
      <c r="AN55">
        <v>-1</v>
      </c>
      <c r="AO55">
        <v>-1</v>
      </c>
      <c r="AP55">
        <v>-1</v>
      </c>
      <c r="AQ55">
        <v>1</v>
      </c>
      <c r="AR55">
        <v>-1</v>
      </c>
      <c r="AS55">
        <v>-1</v>
      </c>
      <c r="AT55">
        <v>1</v>
      </c>
      <c r="AU55">
        <v>1</v>
      </c>
      <c r="AV55">
        <v>-1</v>
      </c>
      <c r="AW55">
        <v>1</v>
      </c>
      <c r="AX55">
        <v>1</v>
      </c>
      <c r="AY55">
        <v>1</v>
      </c>
      <c r="AZ55">
        <v>-1</v>
      </c>
      <c r="BA55">
        <v>1</v>
      </c>
      <c r="BB55">
        <v>1</v>
      </c>
      <c r="BC55">
        <v>-1</v>
      </c>
      <c r="BD55" t="s">
        <v>38</v>
      </c>
      <c r="BE55" t="s">
        <v>38</v>
      </c>
      <c r="BF55" t="s">
        <v>38</v>
      </c>
      <c r="BG55" t="s">
        <v>63</v>
      </c>
      <c r="BH55">
        <v>1</v>
      </c>
      <c r="BI55">
        <v>1</v>
      </c>
      <c r="BJ55">
        <v>1</v>
      </c>
      <c r="BK55">
        <v>1</v>
      </c>
      <c r="BL55">
        <v>0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0</v>
      </c>
      <c r="BY55">
        <v>1</v>
      </c>
      <c r="BZ55">
        <v>1</v>
      </c>
      <c r="CA55">
        <v>0</v>
      </c>
      <c r="CB55">
        <v>1</v>
      </c>
      <c r="CC55">
        <v>17</v>
      </c>
    </row>
    <row r="56" spans="1:81" ht="12.75">
      <c r="A56" t="s">
        <v>97</v>
      </c>
      <c r="B56" s="23">
        <v>38302</v>
      </c>
      <c r="C56" s="2">
        <v>0.6115625</v>
      </c>
      <c r="D56" t="s">
        <v>99</v>
      </c>
      <c r="E56">
        <v>17</v>
      </c>
      <c r="F56" t="s">
        <v>64</v>
      </c>
      <c r="G56">
        <v>12</v>
      </c>
      <c r="H56">
        <v>1</v>
      </c>
      <c r="I56">
        <v>1</v>
      </c>
      <c r="J56">
        <v>-1</v>
      </c>
      <c r="K56">
        <v>1</v>
      </c>
      <c r="L56">
        <v>-1</v>
      </c>
      <c r="M56">
        <v>-1</v>
      </c>
      <c r="N56">
        <v>1</v>
      </c>
      <c r="O56">
        <v>1</v>
      </c>
      <c r="P56">
        <v>-1</v>
      </c>
      <c r="Q56">
        <v>-1</v>
      </c>
      <c r="R56">
        <v>1</v>
      </c>
      <c r="S56">
        <v>1</v>
      </c>
      <c r="T56">
        <v>-1</v>
      </c>
      <c r="U56">
        <v>-1</v>
      </c>
      <c r="V56">
        <v>1</v>
      </c>
      <c r="W56">
        <v>1</v>
      </c>
      <c r="X56">
        <v>1</v>
      </c>
      <c r="Y56">
        <v>-1</v>
      </c>
      <c r="Z56">
        <v>-1</v>
      </c>
      <c r="AA56">
        <v>1</v>
      </c>
      <c r="AB56">
        <v>1</v>
      </c>
      <c r="AC56" s="23">
        <v>38302</v>
      </c>
      <c r="AD56" s="2">
        <v>0.6297800925925926</v>
      </c>
      <c r="AE56" t="s">
        <v>99</v>
      </c>
      <c r="AF56">
        <v>17</v>
      </c>
      <c r="AG56" t="s">
        <v>64</v>
      </c>
      <c r="AH56">
        <v>12</v>
      </c>
      <c r="AI56">
        <v>1</v>
      </c>
      <c r="AJ56">
        <v>-1</v>
      </c>
      <c r="AK56">
        <v>-1</v>
      </c>
      <c r="AL56">
        <v>1</v>
      </c>
      <c r="AM56">
        <v>-1</v>
      </c>
      <c r="AN56">
        <v>1</v>
      </c>
      <c r="AO56">
        <v>-1</v>
      </c>
      <c r="AP56">
        <v>1</v>
      </c>
      <c r="AQ56">
        <v>1</v>
      </c>
      <c r="AR56">
        <v>-1</v>
      </c>
      <c r="AS56">
        <v>1</v>
      </c>
      <c r="AT56">
        <v>1</v>
      </c>
      <c r="AU56">
        <v>-1</v>
      </c>
      <c r="AV56">
        <v>-1</v>
      </c>
      <c r="AW56">
        <v>1</v>
      </c>
      <c r="AX56">
        <v>1</v>
      </c>
      <c r="AY56">
        <v>1</v>
      </c>
      <c r="AZ56">
        <v>-1</v>
      </c>
      <c r="BA56">
        <v>-1</v>
      </c>
      <c r="BB56">
        <v>1</v>
      </c>
      <c r="BC56">
        <v>1</v>
      </c>
      <c r="BD56" t="s">
        <v>38</v>
      </c>
      <c r="BE56" t="s">
        <v>38</v>
      </c>
      <c r="BF56" t="s">
        <v>38</v>
      </c>
      <c r="BG56" t="s">
        <v>61</v>
      </c>
      <c r="BH56">
        <v>1</v>
      </c>
      <c r="BI56">
        <v>0</v>
      </c>
      <c r="BJ56">
        <v>1</v>
      </c>
      <c r="BK56">
        <v>1</v>
      </c>
      <c r="BL56">
        <v>1</v>
      </c>
      <c r="BM56">
        <v>0</v>
      </c>
      <c r="BN56">
        <v>0</v>
      </c>
      <c r="BO56">
        <v>1</v>
      </c>
      <c r="BP56">
        <v>0</v>
      </c>
      <c r="BQ56">
        <v>1</v>
      </c>
      <c r="BR56">
        <v>1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1</v>
      </c>
      <c r="CB56">
        <v>1</v>
      </c>
      <c r="CC56">
        <v>17</v>
      </c>
    </row>
    <row r="57" spans="1:81" ht="12.75">
      <c r="A57" t="s">
        <v>97</v>
      </c>
      <c r="B57" s="23">
        <v>38302</v>
      </c>
      <c r="C57" s="2">
        <v>0.5673032407407407</v>
      </c>
      <c r="D57" t="s">
        <v>65</v>
      </c>
      <c r="E57">
        <v>18</v>
      </c>
      <c r="F57" t="s">
        <v>64</v>
      </c>
      <c r="G57">
        <v>13</v>
      </c>
      <c r="H57">
        <v>-1</v>
      </c>
      <c r="I57">
        <v>-1</v>
      </c>
      <c r="J57">
        <v>-1</v>
      </c>
      <c r="K57">
        <v>1</v>
      </c>
      <c r="L57">
        <v>-1</v>
      </c>
      <c r="M57">
        <v>-1</v>
      </c>
      <c r="N57">
        <v>-1</v>
      </c>
      <c r="O57">
        <v>-1</v>
      </c>
      <c r="P57">
        <v>-1</v>
      </c>
      <c r="Q57">
        <v>-1</v>
      </c>
      <c r="R57">
        <v>-1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-1</v>
      </c>
      <c r="Z57">
        <v>1</v>
      </c>
      <c r="AA57">
        <v>1</v>
      </c>
      <c r="AB57">
        <v>-1</v>
      </c>
      <c r="AC57" s="23">
        <v>38302</v>
      </c>
      <c r="AD57" s="2">
        <v>0.5877430555555555</v>
      </c>
      <c r="AE57" t="s">
        <v>65</v>
      </c>
      <c r="AF57">
        <v>18</v>
      </c>
      <c r="AG57" t="s">
        <v>64</v>
      </c>
      <c r="AH57">
        <v>12</v>
      </c>
      <c r="AI57">
        <v>-1</v>
      </c>
      <c r="AJ57">
        <v>-1</v>
      </c>
      <c r="AK57">
        <v>-1</v>
      </c>
      <c r="AL57">
        <v>1</v>
      </c>
      <c r="AM57">
        <v>1</v>
      </c>
      <c r="AN57">
        <v>-1</v>
      </c>
      <c r="AO57">
        <v>1</v>
      </c>
      <c r="AP57">
        <v>-1</v>
      </c>
      <c r="AQ57">
        <v>-1</v>
      </c>
      <c r="AR57">
        <v>-1</v>
      </c>
      <c r="AS57">
        <v>-1</v>
      </c>
      <c r="AT57">
        <v>1</v>
      </c>
      <c r="AU57">
        <v>1</v>
      </c>
      <c r="AV57">
        <v>-1</v>
      </c>
      <c r="AW57">
        <v>1</v>
      </c>
      <c r="AX57">
        <v>1</v>
      </c>
      <c r="AY57">
        <v>1</v>
      </c>
      <c r="AZ57">
        <v>-1</v>
      </c>
      <c r="BA57">
        <v>1</v>
      </c>
      <c r="BB57">
        <v>-1</v>
      </c>
      <c r="BC57">
        <v>-1</v>
      </c>
      <c r="BD57" t="s">
        <v>38</v>
      </c>
      <c r="BE57" t="s">
        <v>38</v>
      </c>
      <c r="BF57" t="s">
        <v>38</v>
      </c>
      <c r="BG57" t="s">
        <v>63</v>
      </c>
      <c r="BH57">
        <v>1</v>
      </c>
      <c r="BI57">
        <v>1</v>
      </c>
      <c r="BJ57">
        <v>1</v>
      </c>
      <c r="BK57">
        <v>1</v>
      </c>
      <c r="BL57">
        <v>0</v>
      </c>
      <c r="BM57">
        <v>1</v>
      </c>
      <c r="BN57">
        <v>0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1</v>
      </c>
      <c r="BU57">
        <v>0</v>
      </c>
      <c r="BV57">
        <v>1</v>
      </c>
      <c r="BW57">
        <v>1</v>
      </c>
      <c r="BX57">
        <v>1</v>
      </c>
      <c r="BY57">
        <v>1</v>
      </c>
      <c r="BZ57">
        <v>1</v>
      </c>
      <c r="CA57">
        <v>0</v>
      </c>
      <c r="CB57">
        <v>1</v>
      </c>
      <c r="CC57">
        <v>17</v>
      </c>
    </row>
    <row r="58" spans="1:81" ht="12.75">
      <c r="A58" t="s">
        <v>97</v>
      </c>
      <c r="B58" s="23">
        <v>38302</v>
      </c>
      <c r="C58" s="2">
        <v>0.6130902777777778</v>
      </c>
      <c r="D58" t="s">
        <v>99</v>
      </c>
      <c r="E58">
        <v>20</v>
      </c>
      <c r="F58" t="s">
        <v>66</v>
      </c>
      <c r="G58">
        <v>12</v>
      </c>
      <c r="H58">
        <v>-1</v>
      </c>
      <c r="I58">
        <v>-1</v>
      </c>
      <c r="J58">
        <v>-1</v>
      </c>
      <c r="K58">
        <v>1</v>
      </c>
      <c r="L58">
        <v>-1</v>
      </c>
      <c r="M58">
        <v>1</v>
      </c>
      <c r="N58">
        <v>-1</v>
      </c>
      <c r="O58">
        <v>1</v>
      </c>
      <c r="P58">
        <v>-1</v>
      </c>
      <c r="Q58">
        <v>1</v>
      </c>
      <c r="R58">
        <v>-1</v>
      </c>
      <c r="S58">
        <v>1</v>
      </c>
      <c r="T58">
        <v>1</v>
      </c>
      <c r="U58">
        <v>1</v>
      </c>
      <c r="V58">
        <v>1</v>
      </c>
      <c r="W58">
        <v>1</v>
      </c>
      <c r="X58">
        <v>-1</v>
      </c>
      <c r="Y58">
        <v>1</v>
      </c>
      <c r="Z58">
        <v>1</v>
      </c>
      <c r="AA58">
        <v>1</v>
      </c>
      <c r="AB58">
        <v>-1</v>
      </c>
      <c r="AC58" s="23">
        <v>38302</v>
      </c>
      <c r="AD58" s="2">
        <v>0.6254398148148148</v>
      </c>
      <c r="AE58" t="s">
        <v>99</v>
      </c>
      <c r="AF58">
        <v>20</v>
      </c>
      <c r="AG58" t="s">
        <v>66</v>
      </c>
      <c r="AH58">
        <v>14</v>
      </c>
      <c r="AI58">
        <v>-1</v>
      </c>
      <c r="AJ58">
        <v>-1</v>
      </c>
      <c r="AK58">
        <v>-1</v>
      </c>
      <c r="AL58">
        <v>1</v>
      </c>
      <c r="AM58">
        <v>-1</v>
      </c>
      <c r="AN58">
        <v>1</v>
      </c>
      <c r="AO58">
        <v>1</v>
      </c>
      <c r="AP58">
        <v>1</v>
      </c>
      <c r="AQ58">
        <v>-1</v>
      </c>
      <c r="AR58">
        <v>1</v>
      </c>
      <c r="AS58">
        <v>-1</v>
      </c>
      <c r="AT58">
        <v>-1</v>
      </c>
      <c r="AU58">
        <v>-1</v>
      </c>
      <c r="AV58">
        <v>1</v>
      </c>
      <c r="AW58">
        <v>1</v>
      </c>
      <c r="AX58">
        <v>-1</v>
      </c>
      <c r="AY58">
        <v>1</v>
      </c>
      <c r="AZ58">
        <v>1</v>
      </c>
      <c r="BA58">
        <v>1</v>
      </c>
      <c r="BB58">
        <v>1</v>
      </c>
      <c r="BC58">
        <v>1</v>
      </c>
      <c r="BD58" t="s">
        <v>38</v>
      </c>
      <c r="BE58" t="s">
        <v>38</v>
      </c>
      <c r="BF58" t="s">
        <v>38</v>
      </c>
      <c r="BG58" t="s">
        <v>61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0</v>
      </c>
      <c r="BO58">
        <v>1</v>
      </c>
      <c r="BP58">
        <v>1</v>
      </c>
      <c r="BQ58">
        <v>1</v>
      </c>
      <c r="BR58">
        <v>1</v>
      </c>
      <c r="BS58">
        <v>0</v>
      </c>
      <c r="BT58">
        <v>0</v>
      </c>
      <c r="BU58">
        <v>1</v>
      </c>
      <c r="BV58">
        <v>1</v>
      </c>
      <c r="BW58">
        <v>0</v>
      </c>
      <c r="BX58">
        <v>0</v>
      </c>
      <c r="BY58">
        <v>1</v>
      </c>
      <c r="BZ58">
        <v>1</v>
      </c>
      <c r="CA58">
        <v>1</v>
      </c>
      <c r="CB58">
        <v>0</v>
      </c>
      <c r="CC58">
        <v>15</v>
      </c>
    </row>
    <row r="59" spans="1:81" ht="12.75">
      <c r="A59" t="s">
        <v>97</v>
      </c>
      <c r="B59" s="23">
        <v>38302</v>
      </c>
      <c r="C59" s="2">
        <v>0.6155555555555555</v>
      </c>
      <c r="D59" t="s">
        <v>65</v>
      </c>
      <c r="E59">
        <v>18</v>
      </c>
      <c r="F59" t="s">
        <v>64</v>
      </c>
      <c r="G59">
        <v>12</v>
      </c>
      <c r="H59">
        <v>1</v>
      </c>
      <c r="I59">
        <v>1</v>
      </c>
      <c r="J59">
        <v>-1</v>
      </c>
      <c r="K59">
        <v>1</v>
      </c>
      <c r="L59">
        <v>-1</v>
      </c>
      <c r="M59">
        <v>-1</v>
      </c>
      <c r="N59">
        <v>-1</v>
      </c>
      <c r="O59">
        <v>1</v>
      </c>
      <c r="P59">
        <v>-1</v>
      </c>
      <c r="Q59">
        <v>-1</v>
      </c>
      <c r="R59">
        <v>-1</v>
      </c>
      <c r="S59">
        <v>1</v>
      </c>
      <c r="T59">
        <v>1</v>
      </c>
      <c r="U59">
        <v>-1</v>
      </c>
      <c r="V59">
        <v>1</v>
      </c>
      <c r="W59">
        <v>1</v>
      </c>
      <c r="X59">
        <v>1</v>
      </c>
      <c r="Y59">
        <v>1</v>
      </c>
      <c r="Z59">
        <v>-1</v>
      </c>
      <c r="AA59">
        <v>1</v>
      </c>
      <c r="AB59">
        <v>-1</v>
      </c>
      <c r="AC59" s="23">
        <v>38302</v>
      </c>
      <c r="AD59" s="2">
        <v>0.6267708333333334</v>
      </c>
      <c r="AE59" t="s">
        <v>65</v>
      </c>
      <c r="AF59">
        <v>18</v>
      </c>
      <c r="AG59" t="s">
        <v>64</v>
      </c>
      <c r="AH59">
        <v>12</v>
      </c>
      <c r="AI59">
        <v>1</v>
      </c>
      <c r="AJ59">
        <v>1</v>
      </c>
      <c r="AK59">
        <v>-1</v>
      </c>
      <c r="AL59">
        <v>1</v>
      </c>
      <c r="AM59">
        <v>-1</v>
      </c>
      <c r="AN59">
        <v>-1</v>
      </c>
      <c r="AO59">
        <v>-1</v>
      </c>
      <c r="AP59">
        <v>1</v>
      </c>
      <c r="AQ59">
        <v>-1</v>
      </c>
      <c r="AR59">
        <v>-1</v>
      </c>
      <c r="AS59">
        <v>-1</v>
      </c>
      <c r="AT59">
        <v>-1</v>
      </c>
      <c r="AU59">
        <v>1</v>
      </c>
      <c r="AV59">
        <v>-1</v>
      </c>
      <c r="AW59">
        <v>1</v>
      </c>
      <c r="AX59">
        <v>1</v>
      </c>
      <c r="AY59">
        <v>1</v>
      </c>
      <c r="AZ59">
        <v>1</v>
      </c>
      <c r="BA59">
        <v>1</v>
      </c>
      <c r="BB59">
        <v>1</v>
      </c>
      <c r="BC59">
        <v>1</v>
      </c>
      <c r="BD59" t="s">
        <v>38</v>
      </c>
      <c r="BE59" t="s">
        <v>38</v>
      </c>
      <c r="BF59" t="s">
        <v>38</v>
      </c>
      <c r="BG59" t="s">
        <v>61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0</v>
      </c>
      <c r="BT59">
        <v>1</v>
      </c>
      <c r="BU59">
        <v>1</v>
      </c>
      <c r="BV59">
        <v>1</v>
      </c>
      <c r="BW59">
        <v>1</v>
      </c>
      <c r="BX59">
        <v>1</v>
      </c>
      <c r="BY59">
        <v>1</v>
      </c>
      <c r="BZ59">
        <v>0</v>
      </c>
      <c r="CA59">
        <v>1</v>
      </c>
      <c r="CB59">
        <v>0</v>
      </c>
      <c r="CC59">
        <v>18</v>
      </c>
    </row>
    <row r="60" spans="1:81" ht="12.75">
      <c r="A60" t="s">
        <v>97</v>
      </c>
      <c r="B60" s="23">
        <v>38302</v>
      </c>
      <c r="C60" s="2">
        <v>0.6703472222222223</v>
      </c>
      <c r="D60" t="s">
        <v>65</v>
      </c>
      <c r="E60">
        <v>18</v>
      </c>
      <c r="F60" t="s">
        <v>66</v>
      </c>
      <c r="G60">
        <v>13</v>
      </c>
      <c r="H60">
        <v>1</v>
      </c>
      <c r="I60">
        <v>1</v>
      </c>
      <c r="J60">
        <v>-1</v>
      </c>
      <c r="K60">
        <v>1</v>
      </c>
      <c r="L60">
        <v>-1</v>
      </c>
      <c r="M60">
        <v>-1</v>
      </c>
      <c r="N60">
        <v>-1</v>
      </c>
      <c r="O60">
        <v>1</v>
      </c>
      <c r="P60">
        <v>-1</v>
      </c>
      <c r="Q60">
        <v>-1</v>
      </c>
      <c r="R60">
        <v>-1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-1</v>
      </c>
      <c r="AB60">
        <v>1</v>
      </c>
      <c r="AC60" s="23">
        <v>38302</v>
      </c>
      <c r="AD60" s="2">
        <v>0.7133680555555556</v>
      </c>
      <c r="AE60" t="s">
        <v>65</v>
      </c>
      <c r="AF60">
        <v>18</v>
      </c>
      <c r="AG60" t="s">
        <v>66</v>
      </c>
      <c r="AH60">
        <v>13</v>
      </c>
      <c r="AI60">
        <v>1</v>
      </c>
      <c r="AJ60">
        <v>1</v>
      </c>
      <c r="AK60">
        <v>-1</v>
      </c>
      <c r="AL60">
        <v>1</v>
      </c>
      <c r="AM60">
        <v>-1</v>
      </c>
      <c r="AN60">
        <v>-1</v>
      </c>
      <c r="AO60">
        <v>-1</v>
      </c>
      <c r="AP60">
        <v>1</v>
      </c>
      <c r="AQ60">
        <v>1</v>
      </c>
      <c r="AR60">
        <v>-1</v>
      </c>
      <c r="AS60">
        <v>1</v>
      </c>
      <c r="AT60">
        <v>1</v>
      </c>
      <c r="AU60">
        <v>1</v>
      </c>
      <c r="AV60">
        <v>-1</v>
      </c>
      <c r="AW60">
        <v>1</v>
      </c>
      <c r="AX60">
        <v>1</v>
      </c>
      <c r="AY60">
        <v>1</v>
      </c>
      <c r="AZ60">
        <v>1</v>
      </c>
      <c r="BA60">
        <v>1</v>
      </c>
      <c r="BB60">
        <v>1</v>
      </c>
      <c r="BC60">
        <v>1</v>
      </c>
      <c r="BD60" t="s">
        <v>38</v>
      </c>
      <c r="BE60" t="s">
        <v>38</v>
      </c>
      <c r="BF60" t="s">
        <v>38</v>
      </c>
      <c r="BG60" t="s">
        <v>63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0</v>
      </c>
      <c r="BQ60">
        <v>1</v>
      </c>
      <c r="BR60">
        <v>0</v>
      </c>
      <c r="BS60">
        <v>1</v>
      </c>
      <c r="BT60">
        <v>1</v>
      </c>
      <c r="BU60">
        <v>0</v>
      </c>
      <c r="BV60">
        <v>1</v>
      </c>
      <c r="BW60">
        <v>1</v>
      </c>
      <c r="BX60">
        <v>1</v>
      </c>
      <c r="BY60">
        <v>1</v>
      </c>
      <c r="BZ60">
        <v>1</v>
      </c>
      <c r="CA60">
        <v>0</v>
      </c>
      <c r="CB60">
        <v>1</v>
      </c>
      <c r="CC60">
        <v>17</v>
      </c>
    </row>
    <row r="61" spans="1:81" ht="12.75">
      <c r="A61" t="s">
        <v>97</v>
      </c>
      <c r="B61" s="23">
        <v>38302</v>
      </c>
      <c r="C61" s="2">
        <v>0.6040393518518519</v>
      </c>
      <c r="D61" t="s">
        <v>99</v>
      </c>
      <c r="E61">
        <v>18</v>
      </c>
      <c r="F61" t="s">
        <v>64</v>
      </c>
      <c r="G61">
        <v>12</v>
      </c>
      <c r="H61">
        <v>1</v>
      </c>
      <c r="I61">
        <v>-1</v>
      </c>
      <c r="J61">
        <v>-1</v>
      </c>
      <c r="K61">
        <v>1</v>
      </c>
      <c r="L61">
        <v>-1</v>
      </c>
      <c r="M61">
        <v>1</v>
      </c>
      <c r="N61">
        <v>1</v>
      </c>
      <c r="O61">
        <v>1</v>
      </c>
      <c r="P61">
        <v>-1</v>
      </c>
      <c r="Q61">
        <v>1</v>
      </c>
      <c r="R61">
        <v>-1</v>
      </c>
      <c r="S61">
        <v>1</v>
      </c>
      <c r="T61">
        <v>-1</v>
      </c>
      <c r="U61">
        <v>-1</v>
      </c>
      <c r="V61">
        <v>1</v>
      </c>
      <c r="W61">
        <v>1</v>
      </c>
      <c r="X61">
        <v>1</v>
      </c>
      <c r="Y61">
        <v>1</v>
      </c>
      <c r="Z61">
        <v>-1</v>
      </c>
      <c r="AA61">
        <v>-1</v>
      </c>
      <c r="AB61">
        <v>-1</v>
      </c>
      <c r="AC61" s="23">
        <v>38302</v>
      </c>
      <c r="AD61" s="2">
        <v>0.6159722222222223</v>
      </c>
      <c r="AE61" t="s">
        <v>99</v>
      </c>
      <c r="AF61">
        <v>18</v>
      </c>
      <c r="AG61" t="s">
        <v>64</v>
      </c>
      <c r="AH61">
        <v>12</v>
      </c>
      <c r="AI61">
        <v>1</v>
      </c>
      <c r="AJ61">
        <v>1</v>
      </c>
      <c r="AK61">
        <v>-1</v>
      </c>
      <c r="AL61">
        <v>1</v>
      </c>
      <c r="AM61">
        <v>-1</v>
      </c>
      <c r="AN61">
        <v>1</v>
      </c>
      <c r="AO61">
        <v>-1</v>
      </c>
      <c r="AP61">
        <v>1</v>
      </c>
      <c r="AQ61">
        <v>-1</v>
      </c>
      <c r="AR61">
        <v>1</v>
      </c>
      <c r="AS61">
        <v>-1</v>
      </c>
      <c r="AT61">
        <v>1</v>
      </c>
      <c r="AU61">
        <v>1</v>
      </c>
      <c r="AV61">
        <v>-1</v>
      </c>
      <c r="AW61">
        <v>1</v>
      </c>
      <c r="AX61">
        <v>-1</v>
      </c>
      <c r="AY61">
        <v>1</v>
      </c>
      <c r="AZ61">
        <v>-1</v>
      </c>
      <c r="BA61">
        <v>-1</v>
      </c>
      <c r="BB61">
        <v>-1</v>
      </c>
      <c r="BC61">
        <v>-1</v>
      </c>
      <c r="BD61" t="s">
        <v>38</v>
      </c>
      <c r="BE61" t="s">
        <v>38</v>
      </c>
      <c r="BF61" t="s">
        <v>38</v>
      </c>
      <c r="BG61" t="s">
        <v>61</v>
      </c>
      <c r="BH61">
        <v>1</v>
      </c>
      <c r="BI61">
        <v>0</v>
      </c>
      <c r="BJ61">
        <v>1</v>
      </c>
      <c r="BK61">
        <v>1</v>
      </c>
      <c r="BL61">
        <v>1</v>
      </c>
      <c r="BM61">
        <v>1</v>
      </c>
      <c r="BN61">
        <v>0</v>
      </c>
      <c r="BO61">
        <v>1</v>
      </c>
      <c r="BP61">
        <v>1</v>
      </c>
      <c r="BQ61">
        <v>1</v>
      </c>
      <c r="BR61">
        <v>1</v>
      </c>
      <c r="BS61">
        <v>1</v>
      </c>
      <c r="BT61">
        <v>0</v>
      </c>
      <c r="BU61">
        <v>1</v>
      </c>
      <c r="BV61">
        <v>1</v>
      </c>
      <c r="BW61">
        <v>0</v>
      </c>
      <c r="BX61">
        <v>1</v>
      </c>
      <c r="BY61">
        <v>0</v>
      </c>
      <c r="BZ61">
        <v>1</v>
      </c>
      <c r="CA61">
        <v>1</v>
      </c>
      <c r="CB61">
        <v>1</v>
      </c>
      <c r="CC61">
        <v>16</v>
      </c>
    </row>
    <row r="62" spans="1:81" ht="12.75">
      <c r="A62" t="s">
        <v>97</v>
      </c>
      <c r="B62" s="1">
        <v>38304</v>
      </c>
      <c r="C62" s="2">
        <v>0.950462962962963</v>
      </c>
      <c r="D62" t="s">
        <v>99</v>
      </c>
      <c r="E62">
        <v>18</v>
      </c>
      <c r="F62" t="s">
        <v>64</v>
      </c>
      <c r="G62">
        <v>12</v>
      </c>
      <c r="H62">
        <v>-1</v>
      </c>
      <c r="I62">
        <v>-1</v>
      </c>
      <c r="J62">
        <v>-1</v>
      </c>
      <c r="K62">
        <v>1</v>
      </c>
      <c r="L62">
        <v>-1</v>
      </c>
      <c r="M62">
        <v>-1</v>
      </c>
      <c r="N62">
        <v>1</v>
      </c>
      <c r="O62">
        <v>-1</v>
      </c>
      <c r="P62">
        <v>-1</v>
      </c>
      <c r="Q62">
        <v>-1</v>
      </c>
      <c r="R62">
        <v>-1</v>
      </c>
      <c r="S62">
        <v>1</v>
      </c>
      <c r="T62">
        <v>1</v>
      </c>
      <c r="U62">
        <v>-1</v>
      </c>
      <c r="V62">
        <v>1</v>
      </c>
      <c r="W62">
        <v>1</v>
      </c>
      <c r="X62">
        <v>-1</v>
      </c>
      <c r="Y62">
        <v>-1</v>
      </c>
      <c r="Z62">
        <v>-1</v>
      </c>
      <c r="AA62">
        <v>1</v>
      </c>
      <c r="AB62">
        <v>-1</v>
      </c>
      <c r="AC62" s="1">
        <v>38304</v>
      </c>
      <c r="AD62" s="2">
        <v>0.9891319444444444</v>
      </c>
      <c r="AE62" t="s">
        <v>99</v>
      </c>
      <c r="AF62">
        <v>18</v>
      </c>
      <c r="AG62" t="s">
        <v>64</v>
      </c>
      <c r="AH62">
        <v>12</v>
      </c>
      <c r="AI62">
        <v>-1</v>
      </c>
      <c r="AJ62">
        <v>-1</v>
      </c>
      <c r="AK62">
        <v>-1</v>
      </c>
      <c r="AL62">
        <v>1</v>
      </c>
      <c r="AM62">
        <v>1</v>
      </c>
      <c r="AN62">
        <v>-1</v>
      </c>
      <c r="AO62">
        <v>-1</v>
      </c>
      <c r="AP62">
        <v>-1</v>
      </c>
      <c r="AQ62">
        <v>-1</v>
      </c>
      <c r="AR62">
        <v>-1</v>
      </c>
      <c r="AS62">
        <v>-1</v>
      </c>
      <c r="AT62">
        <v>1</v>
      </c>
      <c r="AU62">
        <v>1</v>
      </c>
      <c r="AV62">
        <v>-1</v>
      </c>
      <c r="AW62">
        <v>1</v>
      </c>
      <c r="AX62">
        <v>1</v>
      </c>
      <c r="AY62">
        <v>-1</v>
      </c>
      <c r="AZ62">
        <v>-1</v>
      </c>
      <c r="BA62">
        <v>1</v>
      </c>
      <c r="BB62">
        <v>1</v>
      </c>
      <c r="BC62">
        <v>-1</v>
      </c>
      <c r="BD62" t="s">
        <v>38</v>
      </c>
      <c r="BE62" t="s">
        <v>38</v>
      </c>
      <c r="BF62" t="s">
        <v>38</v>
      </c>
      <c r="BG62" t="s">
        <v>63</v>
      </c>
      <c r="BH62">
        <v>1</v>
      </c>
      <c r="BI62">
        <v>1</v>
      </c>
      <c r="BJ62">
        <v>1</v>
      </c>
      <c r="BK62">
        <v>1</v>
      </c>
      <c r="BL62">
        <v>0</v>
      </c>
      <c r="BM62">
        <v>1</v>
      </c>
      <c r="BN62">
        <v>0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0</v>
      </c>
      <c r="CA62">
        <v>1</v>
      </c>
      <c r="CB62">
        <v>1</v>
      </c>
      <c r="CC62">
        <v>18</v>
      </c>
    </row>
    <row r="63" spans="1:81" ht="12.75">
      <c r="A63" t="s">
        <v>97</v>
      </c>
      <c r="B63" s="1">
        <v>38307</v>
      </c>
      <c r="C63" s="2">
        <v>0.847650462962963</v>
      </c>
      <c r="D63" t="s">
        <v>99</v>
      </c>
      <c r="E63">
        <v>18</v>
      </c>
      <c r="F63" t="s">
        <v>64</v>
      </c>
      <c r="G63">
        <v>12</v>
      </c>
      <c r="H63">
        <v>-1</v>
      </c>
      <c r="I63">
        <v>-1</v>
      </c>
      <c r="J63">
        <v>-1</v>
      </c>
      <c r="K63">
        <v>1</v>
      </c>
      <c r="L63">
        <v>-1</v>
      </c>
      <c r="M63">
        <v>1</v>
      </c>
      <c r="N63">
        <v>1</v>
      </c>
      <c r="O63">
        <v>-1</v>
      </c>
      <c r="P63">
        <v>1</v>
      </c>
      <c r="Q63">
        <v>-1</v>
      </c>
      <c r="R63">
        <v>-1</v>
      </c>
      <c r="S63">
        <v>1</v>
      </c>
      <c r="T63">
        <v>1</v>
      </c>
      <c r="U63">
        <v>-1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>
        <v>1</v>
      </c>
      <c r="AC63" s="1">
        <v>38307</v>
      </c>
      <c r="AD63" s="2">
        <v>0.8672222222222222</v>
      </c>
      <c r="AE63" t="s">
        <v>99</v>
      </c>
      <c r="AF63">
        <v>18</v>
      </c>
      <c r="AG63" t="s">
        <v>64</v>
      </c>
      <c r="AH63">
        <v>12</v>
      </c>
      <c r="AI63">
        <v>-1</v>
      </c>
      <c r="AJ63">
        <v>-1</v>
      </c>
      <c r="AK63">
        <v>-1</v>
      </c>
      <c r="AL63">
        <v>1</v>
      </c>
      <c r="AM63">
        <v>-1</v>
      </c>
      <c r="AN63">
        <v>-1</v>
      </c>
      <c r="AO63">
        <v>-1</v>
      </c>
      <c r="AP63">
        <v>-1</v>
      </c>
      <c r="AQ63">
        <v>-1</v>
      </c>
      <c r="AR63">
        <v>-1</v>
      </c>
      <c r="AS63">
        <v>-1</v>
      </c>
      <c r="AT63">
        <v>1</v>
      </c>
      <c r="AU63">
        <v>1</v>
      </c>
      <c r="AV63">
        <v>-1</v>
      </c>
      <c r="AW63">
        <v>1</v>
      </c>
      <c r="AX63">
        <v>1</v>
      </c>
      <c r="AY63">
        <v>1</v>
      </c>
      <c r="AZ63">
        <v>-1</v>
      </c>
      <c r="BA63">
        <v>1</v>
      </c>
      <c r="BB63">
        <v>1</v>
      </c>
      <c r="BC63">
        <v>-1</v>
      </c>
      <c r="BD63" t="s">
        <v>38</v>
      </c>
      <c r="BE63" t="s">
        <v>38</v>
      </c>
      <c r="BF63" t="s">
        <v>38</v>
      </c>
      <c r="BG63" t="s">
        <v>63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0</v>
      </c>
      <c r="BN63">
        <v>0</v>
      </c>
      <c r="BO63">
        <v>1</v>
      </c>
      <c r="BP63">
        <v>0</v>
      </c>
      <c r="BQ63">
        <v>1</v>
      </c>
      <c r="BR63">
        <v>1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>
        <v>0</v>
      </c>
      <c r="BZ63">
        <v>1</v>
      </c>
      <c r="CA63">
        <v>1</v>
      </c>
      <c r="CB63">
        <v>0</v>
      </c>
      <c r="CC63">
        <v>16</v>
      </c>
    </row>
    <row r="64" spans="1:81" ht="12.75">
      <c r="A64" t="s">
        <v>97</v>
      </c>
      <c r="B64" s="1">
        <v>38306</v>
      </c>
      <c r="C64" s="2">
        <v>0.8186226851851851</v>
      </c>
      <c r="D64" t="s">
        <v>65</v>
      </c>
      <c r="E64">
        <v>18</v>
      </c>
      <c r="F64" t="s">
        <v>66</v>
      </c>
      <c r="G64">
        <v>12</v>
      </c>
      <c r="H64">
        <v>-1</v>
      </c>
      <c r="I64">
        <v>-1</v>
      </c>
      <c r="J64">
        <v>-1</v>
      </c>
      <c r="K64">
        <v>1</v>
      </c>
      <c r="L64">
        <v>-1</v>
      </c>
      <c r="M64">
        <v>-1</v>
      </c>
      <c r="N64">
        <v>-1</v>
      </c>
      <c r="O64">
        <v>-1</v>
      </c>
      <c r="P64">
        <v>-1</v>
      </c>
      <c r="Q64">
        <v>-1</v>
      </c>
      <c r="R64">
        <v>-1</v>
      </c>
      <c r="S64">
        <v>-1</v>
      </c>
      <c r="T64">
        <v>1</v>
      </c>
      <c r="U64">
        <v>-1</v>
      </c>
      <c r="V64">
        <v>-1</v>
      </c>
      <c r="W64">
        <v>-1</v>
      </c>
      <c r="X64">
        <v>-1</v>
      </c>
      <c r="Y64">
        <v>-1</v>
      </c>
      <c r="Z64">
        <v>1</v>
      </c>
      <c r="AA64">
        <v>-1</v>
      </c>
      <c r="AB64">
        <v>-1</v>
      </c>
      <c r="AC64" s="1">
        <v>38306</v>
      </c>
      <c r="AD64" s="2">
        <v>0.8349652777777777</v>
      </c>
      <c r="AE64" t="s">
        <v>65</v>
      </c>
      <c r="AF64">
        <v>18</v>
      </c>
      <c r="AG64" t="s">
        <v>66</v>
      </c>
      <c r="AH64">
        <v>12</v>
      </c>
      <c r="AI64">
        <v>-1</v>
      </c>
      <c r="AJ64">
        <v>-1</v>
      </c>
      <c r="AK64">
        <v>-1</v>
      </c>
      <c r="AL64">
        <v>1</v>
      </c>
      <c r="AM64">
        <v>1</v>
      </c>
      <c r="AN64">
        <v>-1</v>
      </c>
      <c r="AO64">
        <v>1</v>
      </c>
      <c r="AP64">
        <v>-1</v>
      </c>
      <c r="AQ64">
        <v>-1</v>
      </c>
      <c r="AR64">
        <v>-1</v>
      </c>
      <c r="AS64">
        <v>-1</v>
      </c>
      <c r="AT64">
        <v>-1</v>
      </c>
      <c r="AU64">
        <v>1</v>
      </c>
      <c r="AV64">
        <v>-1</v>
      </c>
      <c r="AW64">
        <v>-1</v>
      </c>
      <c r="AX64">
        <v>-1</v>
      </c>
      <c r="AY64">
        <v>-1</v>
      </c>
      <c r="AZ64">
        <v>-1</v>
      </c>
      <c r="BA64">
        <v>1</v>
      </c>
      <c r="BB64">
        <v>-1</v>
      </c>
      <c r="BC64">
        <v>-1</v>
      </c>
      <c r="BD64" t="s">
        <v>38</v>
      </c>
      <c r="BE64" t="s">
        <v>38</v>
      </c>
      <c r="BF64" t="s">
        <v>38</v>
      </c>
      <c r="BG64" t="s">
        <v>63</v>
      </c>
      <c r="BH64">
        <v>1</v>
      </c>
      <c r="BI64">
        <v>1</v>
      </c>
      <c r="BJ64">
        <v>1</v>
      </c>
      <c r="BK64">
        <v>1</v>
      </c>
      <c r="BL64">
        <v>0</v>
      </c>
      <c r="BM64">
        <v>1</v>
      </c>
      <c r="BN64">
        <v>0</v>
      </c>
      <c r="BO64">
        <v>1</v>
      </c>
      <c r="BP64">
        <v>1</v>
      </c>
      <c r="BQ64">
        <v>1</v>
      </c>
      <c r="BR64">
        <v>1</v>
      </c>
      <c r="BS64">
        <v>1</v>
      </c>
      <c r="BT64">
        <v>1</v>
      </c>
      <c r="BU64">
        <v>1</v>
      </c>
      <c r="BV64">
        <v>1</v>
      </c>
      <c r="BW64">
        <v>1</v>
      </c>
      <c r="BX64">
        <v>1</v>
      </c>
      <c r="BY64">
        <v>1</v>
      </c>
      <c r="BZ64">
        <v>1</v>
      </c>
      <c r="CA64">
        <v>1</v>
      </c>
      <c r="CB64">
        <v>1</v>
      </c>
      <c r="CC64">
        <v>19</v>
      </c>
    </row>
    <row r="65" spans="1:81" ht="12.75">
      <c r="A65" t="s">
        <v>97</v>
      </c>
      <c r="B65" s="1">
        <v>36841</v>
      </c>
      <c r="C65" s="2">
        <v>0.5431712962962963</v>
      </c>
      <c r="D65" t="s">
        <v>65</v>
      </c>
      <c r="E65">
        <v>18</v>
      </c>
      <c r="F65" t="s">
        <v>64</v>
      </c>
      <c r="G65">
        <v>12</v>
      </c>
      <c r="H65">
        <v>-1</v>
      </c>
      <c r="I65">
        <v>-1</v>
      </c>
      <c r="J65">
        <v>-1</v>
      </c>
      <c r="K65">
        <v>1</v>
      </c>
      <c r="L65">
        <v>1</v>
      </c>
      <c r="M65">
        <v>-1</v>
      </c>
      <c r="N65">
        <v>1</v>
      </c>
      <c r="O65">
        <v>-1</v>
      </c>
      <c r="P65">
        <v>1</v>
      </c>
      <c r="Q65">
        <v>-1</v>
      </c>
      <c r="R65">
        <v>-1</v>
      </c>
      <c r="S65">
        <v>1</v>
      </c>
      <c r="T65">
        <v>1</v>
      </c>
      <c r="U65">
        <v>-1</v>
      </c>
      <c r="V65">
        <v>1</v>
      </c>
      <c r="W65">
        <v>1</v>
      </c>
      <c r="X65">
        <v>-1</v>
      </c>
      <c r="Y65">
        <v>-1</v>
      </c>
      <c r="Z65">
        <v>1</v>
      </c>
      <c r="AA65">
        <v>1</v>
      </c>
      <c r="AB65">
        <v>-1</v>
      </c>
      <c r="AC65" s="1">
        <v>38304</v>
      </c>
      <c r="AD65" s="2">
        <v>0.9040162037037037</v>
      </c>
      <c r="AE65" t="s">
        <v>65</v>
      </c>
      <c r="AF65">
        <v>18</v>
      </c>
      <c r="AG65" t="s">
        <v>64</v>
      </c>
      <c r="AH65">
        <v>12</v>
      </c>
      <c r="AI65">
        <v>-1</v>
      </c>
      <c r="AJ65">
        <v>-1</v>
      </c>
      <c r="AK65">
        <v>-1</v>
      </c>
      <c r="AL65">
        <v>1</v>
      </c>
      <c r="AM65">
        <v>-1</v>
      </c>
      <c r="AN65">
        <v>-1</v>
      </c>
      <c r="AO65">
        <v>-1</v>
      </c>
      <c r="AP65">
        <v>-1</v>
      </c>
      <c r="AQ65">
        <v>-1</v>
      </c>
      <c r="AR65">
        <v>-1</v>
      </c>
      <c r="AS65">
        <v>-1</v>
      </c>
      <c r="AT65">
        <v>-1</v>
      </c>
      <c r="AU65">
        <v>1</v>
      </c>
      <c r="AV65">
        <v>-1</v>
      </c>
      <c r="AW65">
        <v>1</v>
      </c>
      <c r="AX65">
        <v>1</v>
      </c>
      <c r="AY65">
        <v>1</v>
      </c>
      <c r="AZ65">
        <v>-1</v>
      </c>
      <c r="BA65">
        <v>1</v>
      </c>
      <c r="BB65">
        <v>-1</v>
      </c>
      <c r="BC65">
        <v>-1</v>
      </c>
      <c r="BD65" t="s">
        <v>38</v>
      </c>
      <c r="BE65" t="s">
        <v>38</v>
      </c>
      <c r="BF65" t="s">
        <v>38</v>
      </c>
      <c r="BG65" t="s">
        <v>63</v>
      </c>
      <c r="BH65">
        <v>1</v>
      </c>
      <c r="BI65">
        <v>1</v>
      </c>
      <c r="BJ65">
        <v>1</v>
      </c>
      <c r="BK65">
        <v>1</v>
      </c>
      <c r="BL65">
        <v>0</v>
      </c>
      <c r="BM65">
        <v>1</v>
      </c>
      <c r="BN65">
        <v>0</v>
      </c>
      <c r="BO65">
        <v>1</v>
      </c>
      <c r="BP65">
        <v>0</v>
      </c>
      <c r="BQ65">
        <v>1</v>
      </c>
      <c r="BR65">
        <v>1</v>
      </c>
      <c r="BS65">
        <v>0</v>
      </c>
      <c r="BT65">
        <v>1</v>
      </c>
      <c r="BU65">
        <v>1</v>
      </c>
      <c r="BV65">
        <v>1</v>
      </c>
      <c r="BW65">
        <v>1</v>
      </c>
      <c r="BX65">
        <v>0</v>
      </c>
      <c r="BY65">
        <v>1</v>
      </c>
      <c r="BZ65">
        <v>1</v>
      </c>
      <c r="CA65">
        <v>0</v>
      </c>
      <c r="CB65">
        <v>1</v>
      </c>
      <c r="CC65">
        <v>15</v>
      </c>
    </row>
    <row r="66" spans="1:81" ht="12.75">
      <c r="A66" t="s">
        <v>97</v>
      </c>
      <c r="B66" s="1">
        <v>38305</v>
      </c>
      <c r="C66" s="2">
        <v>0.510775462962963</v>
      </c>
      <c r="D66" t="s">
        <v>65</v>
      </c>
      <c r="E66">
        <v>20</v>
      </c>
      <c r="F66" t="s">
        <v>66</v>
      </c>
      <c r="G66">
        <v>13</v>
      </c>
      <c r="H66">
        <v>-1</v>
      </c>
      <c r="I66">
        <v>-1</v>
      </c>
      <c r="J66">
        <v>-1</v>
      </c>
      <c r="K66">
        <v>1</v>
      </c>
      <c r="L66">
        <v>-1</v>
      </c>
      <c r="M66">
        <v>-1</v>
      </c>
      <c r="N66">
        <v>1</v>
      </c>
      <c r="O66">
        <v>-1</v>
      </c>
      <c r="P66">
        <v>1</v>
      </c>
      <c r="Q66">
        <v>-1</v>
      </c>
      <c r="R66">
        <v>-1</v>
      </c>
      <c r="S66">
        <v>1</v>
      </c>
      <c r="T66">
        <v>-1</v>
      </c>
      <c r="U66">
        <v>-1</v>
      </c>
      <c r="V66">
        <v>1</v>
      </c>
      <c r="W66">
        <v>1</v>
      </c>
      <c r="X66">
        <v>1</v>
      </c>
      <c r="Y66">
        <v>-1</v>
      </c>
      <c r="Z66">
        <v>1</v>
      </c>
      <c r="AA66">
        <v>1</v>
      </c>
      <c r="AB66">
        <v>-1</v>
      </c>
      <c r="AC66" s="1">
        <v>38305</v>
      </c>
      <c r="AD66" s="2">
        <v>0.5381481481481482</v>
      </c>
      <c r="AE66" t="s">
        <v>65</v>
      </c>
      <c r="AF66">
        <v>20</v>
      </c>
      <c r="AG66" t="s">
        <v>66</v>
      </c>
      <c r="AH66">
        <v>13</v>
      </c>
      <c r="AI66">
        <v>-1</v>
      </c>
      <c r="AJ66">
        <v>-1</v>
      </c>
      <c r="AK66">
        <v>-1</v>
      </c>
      <c r="AL66">
        <v>1</v>
      </c>
      <c r="AM66">
        <v>-1</v>
      </c>
      <c r="AN66">
        <v>-1</v>
      </c>
      <c r="AO66">
        <v>-1</v>
      </c>
      <c r="AP66">
        <v>-1</v>
      </c>
      <c r="AQ66">
        <v>-1</v>
      </c>
      <c r="AR66">
        <v>-1</v>
      </c>
      <c r="AS66">
        <v>-1</v>
      </c>
      <c r="AT66">
        <v>1</v>
      </c>
      <c r="AU66">
        <v>1</v>
      </c>
      <c r="AV66">
        <v>-1</v>
      </c>
      <c r="AW66">
        <v>1</v>
      </c>
      <c r="AX66">
        <v>1</v>
      </c>
      <c r="AY66">
        <v>1</v>
      </c>
      <c r="AZ66">
        <v>-1</v>
      </c>
      <c r="BA66">
        <v>-1</v>
      </c>
      <c r="BB66">
        <v>1</v>
      </c>
      <c r="BC66">
        <v>-1</v>
      </c>
      <c r="BD66" t="s">
        <v>38</v>
      </c>
      <c r="BE66" t="s">
        <v>38</v>
      </c>
      <c r="BF66" t="s">
        <v>38</v>
      </c>
      <c r="BG66" t="s">
        <v>63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0</v>
      </c>
      <c r="BO66">
        <v>1</v>
      </c>
      <c r="BP66">
        <v>0</v>
      </c>
      <c r="BQ66">
        <v>1</v>
      </c>
      <c r="BR66">
        <v>1</v>
      </c>
      <c r="BS66">
        <v>1</v>
      </c>
      <c r="BT66">
        <v>0</v>
      </c>
      <c r="BU66">
        <v>1</v>
      </c>
      <c r="BV66">
        <v>1</v>
      </c>
      <c r="BW66">
        <v>1</v>
      </c>
      <c r="BX66">
        <v>1</v>
      </c>
      <c r="BY66">
        <v>1</v>
      </c>
      <c r="BZ66">
        <v>0</v>
      </c>
      <c r="CA66">
        <v>1</v>
      </c>
      <c r="CB66">
        <v>1</v>
      </c>
      <c r="CC66">
        <v>17</v>
      </c>
    </row>
    <row r="67" spans="1:81" ht="12.75">
      <c r="A67" t="s">
        <v>97</v>
      </c>
      <c r="B67" s="1">
        <v>38306</v>
      </c>
      <c r="C67" s="2">
        <v>0.7600462962962963</v>
      </c>
      <c r="D67" t="s">
        <v>65</v>
      </c>
      <c r="E67">
        <v>18</v>
      </c>
      <c r="F67" t="s">
        <v>64</v>
      </c>
      <c r="G67">
        <v>12</v>
      </c>
      <c r="H67">
        <v>1</v>
      </c>
      <c r="I67">
        <v>-1</v>
      </c>
      <c r="J67">
        <v>-1</v>
      </c>
      <c r="K67">
        <v>1</v>
      </c>
      <c r="L67">
        <v>-1</v>
      </c>
      <c r="M67">
        <v>1</v>
      </c>
      <c r="N67">
        <v>1</v>
      </c>
      <c r="O67">
        <v>-1</v>
      </c>
      <c r="P67">
        <v>-1</v>
      </c>
      <c r="Q67">
        <v>-1</v>
      </c>
      <c r="R67">
        <v>-1</v>
      </c>
      <c r="S67">
        <v>1</v>
      </c>
      <c r="T67">
        <v>-1</v>
      </c>
      <c r="U67">
        <v>-1</v>
      </c>
      <c r="V67">
        <v>1</v>
      </c>
      <c r="W67">
        <v>1</v>
      </c>
      <c r="X67">
        <v>1</v>
      </c>
      <c r="Y67">
        <v>-1</v>
      </c>
      <c r="Z67">
        <v>1</v>
      </c>
      <c r="AA67">
        <v>1</v>
      </c>
      <c r="AB67">
        <v>-1</v>
      </c>
      <c r="AC67" s="1">
        <v>38305</v>
      </c>
      <c r="AD67" s="2">
        <v>0.8799189814814815</v>
      </c>
      <c r="AE67" t="s">
        <v>65</v>
      </c>
      <c r="AF67">
        <v>18</v>
      </c>
      <c r="AG67" t="s">
        <v>64</v>
      </c>
      <c r="AH67">
        <v>12</v>
      </c>
      <c r="AI67">
        <v>-1</v>
      </c>
      <c r="AJ67">
        <v>1</v>
      </c>
      <c r="AK67">
        <v>-1</v>
      </c>
      <c r="AL67">
        <v>1</v>
      </c>
      <c r="AM67">
        <v>-1</v>
      </c>
      <c r="AN67">
        <v>-1</v>
      </c>
      <c r="AO67">
        <v>-1</v>
      </c>
      <c r="AP67">
        <v>-1</v>
      </c>
      <c r="AQ67">
        <v>-1</v>
      </c>
      <c r="AR67">
        <v>-1</v>
      </c>
      <c r="AS67">
        <v>-1</v>
      </c>
      <c r="AT67">
        <v>1</v>
      </c>
      <c r="AU67">
        <v>-1</v>
      </c>
      <c r="AV67">
        <v>-1</v>
      </c>
      <c r="AW67">
        <v>1</v>
      </c>
      <c r="AX67">
        <v>1</v>
      </c>
      <c r="AY67">
        <v>-1</v>
      </c>
      <c r="AZ67">
        <v>-1</v>
      </c>
      <c r="BA67">
        <v>1</v>
      </c>
      <c r="BB67">
        <v>1</v>
      </c>
      <c r="BC67">
        <v>-1</v>
      </c>
      <c r="BD67" t="s">
        <v>38</v>
      </c>
      <c r="BE67" t="s">
        <v>38</v>
      </c>
      <c r="BF67" t="s">
        <v>38</v>
      </c>
      <c r="BG67" t="s">
        <v>63</v>
      </c>
      <c r="BH67">
        <v>0</v>
      </c>
      <c r="BI67">
        <v>0</v>
      </c>
      <c r="BJ67">
        <v>1</v>
      </c>
      <c r="BK67">
        <v>1</v>
      </c>
      <c r="BL67">
        <v>1</v>
      </c>
      <c r="BM67">
        <v>0</v>
      </c>
      <c r="BN67">
        <v>0</v>
      </c>
      <c r="BO67">
        <v>1</v>
      </c>
      <c r="BP67">
        <v>1</v>
      </c>
      <c r="BQ67">
        <v>1</v>
      </c>
      <c r="BR67">
        <v>1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0</v>
      </c>
      <c r="BY67">
        <v>1</v>
      </c>
      <c r="BZ67">
        <v>1</v>
      </c>
      <c r="CA67">
        <v>1</v>
      </c>
      <c r="CB67">
        <v>1</v>
      </c>
      <c r="CC67">
        <v>16</v>
      </c>
    </row>
    <row r="68" spans="1:81" ht="12.75">
      <c r="A68" t="s">
        <v>97</v>
      </c>
      <c r="B68" s="1">
        <v>38309</v>
      </c>
      <c r="C68" s="2">
        <v>0.9285300925925926</v>
      </c>
      <c r="D68" t="s">
        <v>65</v>
      </c>
      <c r="E68">
        <v>39</v>
      </c>
      <c r="F68" t="s">
        <v>66</v>
      </c>
      <c r="G68">
        <v>13</v>
      </c>
      <c r="H68">
        <v>-1</v>
      </c>
      <c r="I68">
        <v>-1</v>
      </c>
      <c r="J68">
        <v>-1</v>
      </c>
      <c r="K68">
        <v>1</v>
      </c>
      <c r="L68">
        <v>1</v>
      </c>
      <c r="M68">
        <v>-1</v>
      </c>
      <c r="N68">
        <v>-1</v>
      </c>
      <c r="O68">
        <v>-1</v>
      </c>
      <c r="P68">
        <v>1</v>
      </c>
      <c r="Q68">
        <v>-1</v>
      </c>
      <c r="R68">
        <v>1</v>
      </c>
      <c r="S68">
        <v>1</v>
      </c>
      <c r="T68">
        <v>1</v>
      </c>
      <c r="U68">
        <v>-1</v>
      </c>
      <c r="V68">
        <v>1</v>
      </c>
      <c r="W68">
        <v>1</v>
      </c>
      <c r="X68">
        <v>-1</v>
      </c>
      <c r="Y68">
        <v>1</v>
      </c>
      <c r="Z68">
        <v>1</v>
      </c>
      <c r="AA68">
        <v>-1</v>
      </c>
      <c r="AB68">
        <v>-1</v>
      </c>
      <c r="AC68" s="1">
        <v>38309</v>
      </c>
      <c r="AD68" s="2">
        <v>0.9710185185185186</v>
      </c>
      <c r="AE68" t="s">
        <v>65</v>
      </c>
      <c r="AF68">
        <v>39</v>
      </c>
      <c r="AG68" t="s">
        <v>66</v>
      </c>
      <c r="AH68">
        <v>13</v>
      </c>
      <c r="AI68">
        <v>-1</v>
      </c>
      <c r="AJ68">
        <v>-1</v>
      </c>
      <c r="AK68">
        <v>-1</v>
      </c>
      <c r="AL68">
        <v>1</v>
      </c>
      <c r="AM68">
        <v>-1</v>
      </c>
      <c r="AN68">
        <v>-1</v>
      </c>
      <c r="AO68">
        <v>-1</v>
      </c>
      <c r="AP68">
        <v>1</v>
      </c>
      <c r="AQ68">
        <v>-1</v>
      </c>
      <c r="AR68">
        <v>-1</v>
      </c>
      <c r="AS68">
        <v>1</v>
      </c>
      <c r="AT68">
        <v>-1</v>
      </c>
      <c r="AU68">
        <v>1</v>
      </c>
      <c r="AV68">
        <v>-1</v>
      </c>
      <c r="AW68">
        <v>1</v>
      </c>
      <c r="AX68">
        <v>-1</v>
      </c>
      <c r="AY68">
        <v>-1</v>
      </c>
      <c r="AZ68">
        <v>1</v>
      </c>
      <c r="BA68">
        <v>1</v>
      </c>
      <c r="BB68">
        <v>-1</v>
      </c>
      <c r="BC68">
        <v>-1</v>
      </c>
      <c r="BD68" t="s">
        <v>38</v>
      </c>
      <c r="BE68" t="s">
        <v>38</v>
      </c>
      <c r="BF68" t="s">
        <v>38</v>
      </c>
      <c r="BG68" t="s">
        <v>62</v>
      </c>
      <c r="BH68">
        <v>1</v>
      </c>
      <c r="BI68">
        <v>1</v>
      </c>
      <c r="BJ68">
        <v>1</v>
      </c>
      <c r="BK68">
        <v>1</v>
      </c>
      <c r="BL68">
        <v>0</v>
      </c>
      <c r="BM68">
        <v>1</v>
      </c>
      <c r="BN68">
        <v>1</v>
      </c>
      <c r="BO68">
        <v>0</v>
      </c>
      <c r="BP68">
        <v>0</v>
      </c>
      <c r="BQ68">
        <v>1</v>
      </c>
      <c r="BR68">
        <v>1</v>
      </c>
      <c r="BS68">
        <v>0</v>
      </c>
      <c r="BT68">
        <v>1</v>
      </c>
      <c r="BU68">
        <v>1</v>
      </c>
      <c r="BV68">
        <v>1</v>
      </c>
      <c r="BW68">
        <v>0</v>
      </c>
      <c r="BX68">
        <v>1</v>
      </c>
      <c r="BY68">
        <v>1</v>
      </c>
      <c r="BZ68">
        <v>1</v>
      </c>
      <c r="CA68">
        <v>1</v>
      </c>
      <c r="CB68">
        <v>1</v>
      </c>
      <c r="CC68">
        <v>16</v>
      </c>
    </row>
    <row r="69" spans="1:81" ht="12.75">
      <c r="A69" t="s">
        <v>97</v>
      </c>
      <c r="B69" s="1">
        <v>38309</v>
      </c>
      <c r="C69" s="2">
        <v>0.6698842592592592</v>
      </c>
      <c r="D69" t="s">
        <v>65</v>
      </c>
      <c r="E69">
        <v>18</v>
      </c>
      <c r="F69" t="s">
        <v>64</v>
      </c>
      <c r="G69">
        <v>12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1</v>
      </c>
      <c r="Z69">
        <v>1</v>
      </c>
      <c r="AA69">
        <v>1</v>
      </c>
      <c r="AB69">
        <v>1</v>
      </c>
      <c r="AC69" s="1">
        <v>38309</v>
      </c>
      <c r="AD69" s="2">
        <v>0.6845717592592592</v>
      </c>
      <c r="AE69" t="s">
        <v>65</v>
      </c>
      <c r="AF69">
        <v>18</v>
      </c>
      <c r="AG69" t="s">
        <v>64</v>
      </c>
      <c r="AH69">
        <v>12</v>
      </c>
      <c r="AI69">
        <v>1</v>
      </c>
      <c r="AJ69">
        <v>1</v>
      </c>
      <c r="AK69" s="3">
        <v>1</v>
      </c>
      <c r="AL69">
        <v>1</v>
      </c>
      <c r="AM69">
        <v>1</v>
      </c>
      <c r="AN69">
        <v>1</v>
      </c>
      <c r="AO69">
        <v>1</v>
      </c>
      <c r="AP69">
        <v>1</v>
      </c>
      <c r="AQ69">
        <v>1</v>
      </c>
      <c r="AR69">
        <v>1</v>
      </c>
      <c r="AS69">
        <v>1</v>
      </c>
      <c r="AT69">
        <v>1</v>
      </c>
      <c r="AU69">
        <v>1</v>
      </c>
      <c r="AV69">
        <v>1</v>
      </c>
      <c r="AW69">
        <v>1</v>
      </c>
      <c r="AX69">
        <v>1</v>
      </c>
      <c r="AY69">
        <v>1</v>
      </c>
      <c r="AZ69">
        <v>1</v>
      </c>
      <c r="BA69">
        <v>1</v>
      </c>
      <c r="BB69">
        <v>1</v>
      </c>
      <c r="BC69">
        <v>1</v>
      </c>
      <c r="BD69" t="s">
        <v>38</v>
      </c>
      <c r="BE69" t="s">
        <v>38</v>
      </c>
      <c r="BF69" t="s">
        <v>38</v>
      </c>
      <c r="BG69" t="s">
        <v>61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R69">
        <v>1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>
        <v>1</v>
      </c>
      <c r="BZ69">
        <v>1</v>
      </c>
      <c r="CA69">
        <v>1</v>
      </c>
      <c r="CB69">
        <v>1</v>
      </c>
      <c r="CC69">
        <v>21</v>
      </c>
    </row>
    <row r="70" spans="1:81" ht="12.75">
      <c r="A70" t="s">
        <v>97</v>
      </c>
      <c r="B70" s="1">
        <v>38308</v>
      </c>
      <c r="C70" s="2">
        <v>0.977037037037037</v>
      </c>
      <c r="D70" t="s">
        <v>101</v>
      </c>
      <c r="E70">
        <v>21</v>
      </c>
      <c r="F70" t="s">
        <v>64</v>
      </c>
      <c r="G70">
        <v>16</v>
      </c>
      <c r="H70">
        <v>-1</v>
      </c>
      <c r="I70">
        <v>-1</v>
      </c>
      <c r="J70">
        <v>1</v>
      </c>
      <c r="K70">
        <v>-1</v>
      </c>
      <c r="L70">
        <v>-1</v>
      </c>
      <c r="M70">
        <v>-1</v>
      </c>
      <c r="N70">
        <v>-1</v>
      </c>
      <c r="O70">
        <v>1</v>
      </c>
      <c r="P70">
        <v>-1</v>
      </c>
      <c r="Q70">
        <v>-1</v>
      </c>
      <c r="R70">
        <v>-1</v>
      </c>
      <c r="S70">
        <v>1</v>
      </c>
      <c r="T70">
        <v>-1</v>
      </c>
      <c r="U70">
        <v>-1</v>
      </c>
      <c r="V70">
        <v>1</v>
      </c>
      <c r="W70">
        <v>-1</v>
      </c>
      <c r="X70">
        <v>1</v>
      </c>
      <c r="Y70">
        <v>-1</v>
      </c>
      <c r="Z70">
        <v>-1</v>
      </c>
      <c r="AA70">
        <v>-1</v>
      </c>
      <c r="AB70">
        <v>-1</v>
      </c>
      <c r="AC70" s="1">
        <v>38308</v>
      </c>
      <c r="AD70" s="2">
        <v>0.9822800925925925</v>
      </c>
      <c r="AE70" t="s">
        <v>101</v>
      </c>
      <c r="AF70">
        <v>21</v>
      </c>
      <c r="AG70" t="s">
        <v>64</v>
      </c>
      <c r="AH70">
        <v>16</v>
      </c>
      <c r="AI70">
        <v>1</v>
      </c>
      <c r="AJ70">
        <v>-1</v>
      </c>
      <c r="AK70">
        <v>-1</v>
      </c>
      <c r="AL70">
        <v>1</v>
      </c>
      <c r="AM70">
        <v>-1</v>
      </c>
      <c r="AN70">
        <v>1</v>
      </c>
      <c r="AO70">
        <v>-1</v>
      </c>
      <c r="AP70">
        <v>-1</v>
      </c>
      <c r="AQ70">
        <v>-1</v>
      </c>
      <c r="AR70">
        <v>-1</v>
      </c>
      <c r="AS70">
        <v>-1</v>
      </c>
      <c r="AT70">
        <v>1</v>
      </c>
      <c r="AU70">
        <v>-1</v>
      </c>
      <c r="AV70">
        <v>-1</v>
      </c>
      <c r="AW70">
        <v>1</v>
      </c>
      <c r="AX70">
        <v>-1</v>
      </c>
      <c r="AY70">
        <v>-1</v>
      </c>
      <c r="AZ70">
        <v>-1</v>
      </c>
      <c r="BA70">
        <v>-1</v>
      </c>
      <c r="BB70">
        <v>-1</v>
      </c>
      <c r="BC70">
        <v>-1</v>
      </c>
      <c r="BD70" t="s">
        <v>38</v>
      </c>
      <c r="BE70" t="s">
        <v>38</v>
      </c>
      <c r="BF70" t="s">
        <v>38</v>
      </c>
      <c r="BG70" t="s">
        <v>63</v>
      </c>
      <c r="BH70">
        <v>0</v>
      </c>
      <c r="BI70">
        <v>1</v>
      </c>
      <c r="BJ70">
        <v>0</v>
      </c>
      <c r="BK70">
        <v>0</v>
      </c>
      <c r="BL70">
        <v>1</v>
      </c>
      <c r="BM70">
        <v>0</v>
      </c>
      <c r="BN70">
        <v>1</v>
      </c>
      <c r="BO70">
        <v>0</v>
      </c>
      <c r="BP70">
        <v>1</v>
      </c>
      <c r="BQ70">
        <v>1</v>
      </c>
      <c r="BR70">
        <v>1</v>
      </c>
      <c r="BS70">
        <v>1</v>
      </c>
      <c r="BT70">
        <v>1</v>
      </c>
      <c r="BU70">
        <v>1</v>
      </c>
      <c r="BV70">
        <v>1</v>
      </c>
      <c r="BW70">
        <v>1</v>
      </c>
      <c r="BX70">
        <v>0</v>
      </c>
      <c r="BY70">
        <v>1</v>
      </c>
      <c r="BZ70">
        <v>1</v>
      </c>
      <c r="CA70">
        <v>1</v>
      </c>
      <c r="CB70">
        <v>1</v>
      </c>
      <c r="CC70">
        <v>15</v>
      </c>
    </row>
    <row r="71" spans="1:81" ht="12.75">
      <c r="A71" t="s">
        <v>97</v>
      </c>
      <c r="B71" s="1">
        <v>38309</v>
      </c>
      <c r="C71" s="2">
        <v>0.659988425925926</v>
      </c>
      <c r="D71" t="s">
        <v>99</v>
      </c>
      <c r="E71">
        <v>18</v>
      </c>
      <c r="F71" t="s">
        <v>64</v>
      </c>
      <c r="G71">
        <v>12</v>
      </c>
      <c r="H71">
        <v>-1</v>
      </c>
      <c r="I71">
        <v>-1</v>
      </c>
      <c r="J71">
        <v>-1</v>
      </c>
      <c r="K71">
        <v>1</v>
      </c>
      <c r="L71">
        <v>-1</v>
      </c>
      <c r="M71">
        <v>1</v>
      </c>
      <c r="N71">
        <v>-1</v>
      </c>
      <c r="O71">
        <v>-1</v>
      </c>
      <c r="P71">
        <v>1</v>
      </c>
      <c r="Q71">
        <v>-1</v>
      </c>
      <c r="R71">
        <v>-1</v>
      </c>
      <c r="S71">
        <v>1</v>
      </c>
      <c r="T71">
        <v>-1</v>
      </c>
      <c r="U71">
        <v>-1</v>
      </c>
      <c r="V71">
        <v>1</v>
      </c>
      <c r="W71">
        <v>-1</v>
      </c>
      <c r="X71">
        <v>1</v>
      </c>
      <c r="Y71">
        <v>-1</v>
      </c>
      <c r="Z71">
        <v>1</v>
      </c>
      <c r="AA71">
        <v>1</v>
      </c>
      <c r="AB71">
        <v>-1</v>
      </c>
      <c r="AC71" s="1">
        <v>38309</v>
      </c>
      <c r="AD71" s="2">
        <v>0.6732175925925926</v>
      </c>
      <c r="AE71" t="s">
        <v>99</v>
      </c>
      <c r="AF71">
        <v>18</v>
      </c>
      <c r="AG71" t="s">
        <v>64</v>
      </c>
      <c r="AH71">
        <v>12</v>
      </c>
      <c r="AI71">
        <v>-1</v>
      </c>
      <c r="AJ71">
        <v>-1</v>
      </c>
      <c r="AK71">
        <v>-1</v>
      </c>
      <c r="AL71" s="3">
        <v>-1</v>
      </c>
      <c r="AM71">
        <v>-1</v>
      </c>
      <c r="AN71">
        <v>1</v>
      </c>
      <c r="AO71">
        <v>1</v>
      </c>
      <c r="AP71">
        <v>-1</v>
      </c>
      <c r="AQ71">
        <v>1</v>
      </c>
      <c r="AR71">
        <v>-1</v>
      </c>
      <c r="AS71">
        <v>-1</v>
      </c>
      <c r="AT71">
        <v>1</v>
      </c>
      <c r="AU71">
        <v>-1</v>
      </c>
      <c r="AV71">
        <v>1</v>
      </c>
      <c r="AW71">
        <v>1</v>
      </c>
      <c r="AX71">
        <v>1</v>
      </c>
      <c r="AY71">
        <v>1</v>
      </c>
      <c r="AZ71">
        <v>-1</v>
      </c>
      <c r="BA71">
        <v>1</v>
      </c>
      <c r="BB71">
        <v>1</v>
      </c>
      <c r="BC71">
        <v>-1</v>
      </c>
      <c r="BD71" t="s">
        <v>38</v>
      </c>
      <c r="BE71" t="s">
        <v>38</v>
      </c>
      <c r="BF71" t="s">
        <v>38</v>
      </c>
      <c r="BG71" t="s">
        <v>61</v>
      </c>
      <c r="BH71">
        <v>1</v>
      </c>
      <c r="BI71">
        <v>1</v>
      </c>
      <c r="BJ71">
        <v>1</v>
      </c>
      <c r="BK71">
        <v>0</v>
      </c>
      <c r="BL71">
        <v>1</v>
      </c>
      <c r="BM71">
        <v>1</v>
      </c>
      <c r="BN71">
        <v>0</v>
      </c>
      <c r="BO71">
        <v>1</v>
      </c>
      <c r="BP71">
        <v>1</v>
      </c>
      <c r="BQ71">
        <v>1</v>
      </c>
      <c r="BR71">
        <v>1</v>
      </c>
      <c r="BS71">
        <v>1</v>
      </c>
      <c r="BT71">
        <v>1</v>
      </c>
      <c r="BU71">
        <v>0</v>
      </c>
      <c r="BV71">
        <v>1</v>
      </c>
      <c r="BW71">
        <v>0</v>
      </c>
      <c r="BX71">
        <v>1</v>
      </c>
      <c r="BY71">
        <v>1</v>
      </c>
      <c r="BZ71">
        <v>1</v>
      </c>
      <c r="CA71">
        <v>1</v>
      </c>
      <c r="CB71">
        <v>1</v>
      </c>
      <c r="CC71">
        <v>17</v>
      </c>
    </row>
    <row r="72" spans="1:81" ht="12.75">
      <c r="A72" t="s">
        <v>97</v>
      </c>
      <c r="B72" s="1">
        <v>38308</v>
      </c>
      <c r="C72" s="2">
        <v>0.6209375</v>
      </c>
      <c r="D72" t="s">
        <v>65</v>
      </c>
      <c r="E72">
        <v>18</v>
      </c>
      <c r="F72" t="s">
        <v>66</v>
      </c>
      <c r="G72">
        <v>12</v>
      </c>
      <c r="H72">
        <v>-1</v>
      </c>
      <c r="I72">
        <v>-1</v>
      </c>
      <c r="J72">
        <v>-1</v>
      </c>
      <c r="K72">
        <v>1</v>
      </c>
      <c r="L72">
        <v>-1</v>
      </c>
      <c r="M72">
        <v>-1</v>
      </c>
      <c r="N72">
        <v>-1</v>
      </c>
      <c r="O72">
        <v>-1</v>
      </c>
      <c r="P72">
        <v>-1</v>
      </c>
      <c r="Q72">
        <v>-1</v>
      </c>
      <c r="R72">
        <v>-1</v>
      </c>
      <c r="S72">
        <v>-1</v>
      </c>
      <c r="T72">
        <v>1</v>
      </c>
      <c r="U72">
        <v>-1</v>
      </c>
      <c r="V72">
        <v>-1</v>
      </c>
      <c r="W72">
        <v>-1</v>
      </c>
      <c r="X72">
        <v>-1</v>
      </c>
      <c r="Y72">
        <v>-1</v>
      </c>
      <c r="Z72">
        <v>-1</v>
      </c>
      <c r="AA72">
        <v>-1</v>
      </c>
      <c r="AB72">
        <v>-1</v>
      </c>
      <c r="AC72" s="1">
        <v>38308</v>
      </c>
      <c r="AD72" s="2">
        <v>0.6334953703703704</v>
      </c>
      <c r="AE72" t="s">
        <v>65</v>
      </c>
      <c r="AF72">
        <v>18</v>
      </c>
      <c r="AG72" t="s">
        <v>66</v>
      </c>
      <c r="AH72">
        <v>12</v>
      </c>
      <c r="AI72">
        <v>-1</v>
      </c>
      <c r="AJ72">
        <v>-1</v>
      </c>
      <c r="AK72">
        <v>-1</v>
      </c>
      <c r="AL72">
        <v>1</v>
      </c>
      <c r="AM72">
        <v>-1</v>
      </c>
      <c r="AN72">
        <v>-1</v>
      </c>
      <c r="AO72">
        <v>-1</v>
      </c>
      <c r="AP72">
        <v>-1</v>
      </c>
      <c r="AQ72">
        <v>-1</v>
      </c>
      <c r="AR72">
        <v>-1</v>
      </c>
      <c r="AS72">
        <v>-1</v>
      </c>
      <c r="AT72">
        <v>-1</v>
      </c>
      <c r="AU72">
        <v>1</v>
      </c>
      <c r="AV72">
        <v>-1</v>
      </c>
      <c r="AW72">
        <v>-1</v>
      </c>
      <c r="AX72">
        <v>-1</v>
      </c>
      <c r="AY72">
        <v>-1</v>
      </c>
      <c r="AZ72">
        <v>-1</v>
      </c>
      <c r="BA72">
        <v>-1</v>
      </c>
      <c r="BB72">
        <v>-1</v>
      </c>
      <c r="BC72">
        <v>-1</v>
      </c>
      <c r="BD72" t="s">
        <v>38</v>
      </c>
      <c r="BE72" t="s">
        <v>38</v>
      </c>
      <c r="BF72" t="s">
        <v>38</v>
      </c>
      <c r="BG72" t="s">
        <v>63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1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1</v>
      </c>
      <c r="CB72">
        <v>1</v>
      </c>
      <c r="CC72">
        <v>21</v>
      </c>
    </row>
    <row r="73" spans="1:81" ht="12.75">
      <c r="A73" t="s">
        <v>97</v>
      </c>
      <c r="B73" s="1">
        <v>38310</v>
      </c>
      <c r="C73" s="2">
        <v>0.6114351851851852</v>
      </c>
      <c r="D73" t="s">
        <v>99</v>
      </c>
      <c r="E73">
        <v>18</v>
      </c>
      <c r="F73" t="s">
        <v>64</v>
      </c>
      <c r="G73">
        <v>12</v>
      </c>
      <c r="H73">
        <v>-1</v>
      </c>
      <c r="I73">
        <v>-1</v>
      </c>
      <c r="J73">
        <v>-1</v>
      </c>
      <c r="K73">
        <v>1</v>
      </c>
      <c r="L73">
        <v>-1</v>
      </c>
      <c r="M73">
        <v>-1</v>
      </c>
      <c r="N73">
        <v>-1</v>
      </c>
      <c r="O73">
        <v>1</v>
      </c>
      <c r="P73">
        <v>-1</v>
      </c>
      <c r="Q73">
        <v>-1</v>
      </c>
      <c r="R73">
        <v>-1</v>
      </c>
      <c r="S73">
        <v>-1</v>
      </c>
      <c r="T73">
        <v>-1</v>
      </c>
      <c r="U73">
        <v>-1</v>
      </c>
      <c r="V73">
        <v>1</v>
      </c>
      <c r="W73">
        <v>1</v>
      </c>
      <c r="X73">
        <v>-1</v>
      </c>
      <c r="Y73">
        <v>1</v>
      </c>
      <c r="Z73">
        <v>-1</v>
      </c>
      <c r="AA73">
        <v>-1</v>
      </c>
      <c r="AB73">
        <v>1</v>
      </c>
      <c r="AC73" s="1">
        <v>38310</v>
      </c>
      <c r="AD73" s="2">
        <v>0.6341550925925926</v>
      </c>
      <c r="AE73" t="s">
        <v>99</v>
      </c>
      <c r="AF73">
        <v>18</v>
      </c>
      <c r="AG73" t="s">
        <v>64</v>
      </c>
      <c r="AH73">
        <v>12</v>
      </c>
      <c r="AI73">
        <v>-1</v>
      </c>
      <c r="AJ73">
        <v>-1</v>
      </c>
      <c r="AK73">
        <v>-1</v>
      </c>
      <c r="AL73">
        <v>1</v>
      </c>
      <c r="AM73">
        <v>-1</v>
      </c>
      <c r="AN73">
        <v>-1</v>
      </c>
      <c r="AO73">
        <v>1</v>
      </c>
      <c r="AP73">
        <v>-1</v>
      </c>
      <c r="AQ73">
        <v>-1</v>
      </c>
      <c r="AR73">
        <v>-1</v>
      </c>
      <c r="AS73">
        <v>-1</v>
      </c>
      <c r="AT73">
        <v>-1</v>
      </c>
      <c r="AU73">
        <v>-1</v>
      </c>
      <c r="AV73">
        <v>-1</v>
      </c>
      <c r="AW73">
        <v>1</v>
      </c>
      <c r="AX73">
        <v>-1</v>
      </c>
      <c r="AY73">
        <v>1</v>
      </c>
      <c r="AZ73">
        <v>-1</v>
      </c>
      <c r="BA73">
        <v>-1</v>
      </c>
      <c r="BB73">
        <v>-1</v>
      </c>
      <c r="BC73">
        <v>-1</v>
      </c>
      <c r="BD73" t="s">
        <v>38</v>
      </c>
      <c r="BE73" t="s">
        <v>38</v>
      </c>
      <c r="BF73" t="s">
        <v>38</v>
      </c>
      <c r="BG73" t="s">
        <v>61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0</v>
      </c>
      <c r="BO73">
        <v>0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0</v>
      </c>
      <c r="BX73">
        <v>0</v>
      </c>
      <c r="BY73">
        <v>0</v>
      </c>
      <c r="BZ73">
        <v>1</v>
      </c>
      <c r="CA73">
        <v>1</v>
      </c>
      <c r="CB73">
        <v>0</v>
      </c>
      <c r="CC73">
        <v>15</v>
      </c>
    </row>
    <row r="74" spans="1:81" ht="12.75">
      <c r="A74" t="s">
        <v>97</v>
      </c>
      <c r="B74" s="1">
        <v>38310</v>
      </c>
      <c r="C74" s="2">
        <v>0.6173726851851852</v>
      </c>
      <c r="D74" t="s">
        <v>65</v>
      </c>
      <c r="E74">
        <v>18</v>
      </c>
      <c r="F74" t="s">
        <v>66</v>
      </c>
      <c r="G74">
        <v>12</v>
      </c>
      <c r="H74">
        <v>1</v>
      </c>
      <c r="I74">
        <v>1</v>
      </c>
      <c r="J74">
        <v>-1</v>
      </c>
      <c r="K74">
        <v>1</v>
      </c>
      <c r="L74">
        <v>-1</v>
      </c>
      <c r="M74">
        <v>1</v>
      </c>
      <c r="N74">
        <v>1</v>
      </c>
      <c r="O74">
        <v>1</v>
      </c>
      <c r="P74">
        <v>1</v>
      </c>
      <c r="Q74">
        <v>1</v>
      </c>
      <c r="R74">
        <v>-1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1</v>
      </c>
      <c r="AA74">
        <v>1</v>
      </c>
      <c r="AB74">
        <v>1</v>
      </c>
      <c r="AC74" s="1">
        <v>38310</v>
      </c>
      <c r="AD74" s="2">
        <v>0.6419791666666667</v>
      </c>
      <c r="AE74" t="s">
        <v>65</v>
      </c>
      <c r="AF74">
        <v>18</v>
      </c>
      <c r="AG74" t="s">
        <v>66</v>
      </c>
      <c r="AH74">
        <v>12</v>
      </c>
      <c r="AI74">
        <v>1</v>
      </c>
      <c r="AJ74">
        <v>1</v>
      </c>
      <c r="AK74">
        <v>-1</v>
      </c>
      <c r="AL74">
        <v>1</v>
      </c>
      <c r="AM74">
        <v>1</v>
      </c>
      <c r="AN74">
        <v>1</v>
      </c>
      <c r="AO74">
        <v>-1</v>
      </c>
      <c r="AP74">
        <v>1</v>
      </c>
      <c r="AQ74">
        <v>1</v>
      </c>
      <c r="AR74">
        <v>1</v>
      </c>
      <c r="AS74">
        <v>-1</v>
      </c>
      <c r="AT74">
        <v>1</v>
      </c>
      <c r="AU74">
        <v>1</v>
      </c>
      <c r="AV74">
        <v>1</v>
      </c>
      <c r="AW74">
        <v>1</v>
      </c>
      <c r="AX74">
        <v>1</v>
      </c>
      <c r="AY74">
        <v>1</v>
      </c>
      <c r="AZ74">
        <v>1</v>
      </c>
      <c r="BA74">
        <v>1</v>
      </c>
      <c r="BB74">
        <v>1</v>
      </c>
      <c r="BC74">
        <v>1</v>
      </c>
      <c r="BD74" t="s">
        <v>38</v>
      </c>
      <c r="BE74" t="s">
        <v>38</v>
      </c>
      <c r="BF74" t="s">
        <v>38</v>
      </c>
      <c r="BG74" t="s">
        <v>61</v>
      </c>
      <c r="BH74">
        <v>1</v>
      </c>
      <c r="BI74">
        <v>1</v>
      </c>
      <c r="BJ74">
        <v>1</v>
      </c>
      <c r="BK74">
        <v>1</v>
      </c>
      <c r="BL74">
        <v>0</v>
      </c>
      <c r="BM74">
        <v>1</v>
      </c>
      <c r="BN74">
        <v>0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1</v>
      </c>
      <c r="BV74">
        <v>1</v>
      </c>
      <c r="BW74">
        <v>1</v>
      </c>
      <c r="BX74">
        <v>1</v>
      </c>
      <c r="BY74">
        <v>1</v>
      </c>
      <c r="BZ74">
        <v>1</v>
      </c>
      <c r="CA74">
        <v>1</v>
      </c>
      <c r="CB74">
        <v>1</v>
      </c>
      <c r="CC74">
        <v>19</v>
      </c>
    </row>
    <row r="75" spans="1:81" ht="12.75">
      <c r="A75" t="s">
        <v>97</v>
      </c>
      <c r="B75" s="1">
        <v>38309</v>
      </c>
      <c r="C75" s="2">
        <v>0.6680092592592594</v>
      </c>
      <c r="D75" t="s">
        <v>99</v>
      </c>
      <c r="E75">
        <v>19</v>
      </c>
      <c r="F75" t="s">
        <v>64</v>
      </c>
      <c r="G75">
        <v>12</v>
      </c>
      <c r="H75">
        <v>-1</v>
      </c>
      <c r="I75">
        <v>-1</v>
      </c>
      <c r="J75">
        <v>-1</v>
      </c>
      <c r="K75">
        <v>1</v>
      </c>
      <c r="L75">
        <v>-1</v>
      </c>
      <c r="M75">
        <v>-1</v>
      </c>
      <c r="N75">
        <v>1</v>
      </c>
      <c r="O75">
        <v>1</v>
      </c>
      <c r="P75">
        <v>-1</v>
      </c>
      <c r="Q75">
        <v>-1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-1</v>
      </c>
      <c r="Y75">
        <v>1</v>
      </c>
      <c r="Z75">
        <v>-1</v>
      </c>
      <c r="AA75">
        <v>1</v>
      </c>
      <c r="AB75">
        <v>-1</v>
      </c>
      <c r="AC75" s="1">
        <v>38309</v>
      </c>
      <c r="AD75" s="2">
        <v>0.6870717592592593</v>
      </c>
      <c r="AE75" t="s">
        <v>99</v>
      </c>
      <c r="AF75">
        <v>19</v>
      </c>
      <c r="AG75" t="s">
        <v>64</v>
      </c>
      <c r="AH75">
        <v>12</v>
      </c>
      <c r="AI75">
        <v>-1</v>
      </c>
      <c r="AJ75">
        <v>1</v>
      </c>
      <c r="AK75">
        <v>-1</v>
      </c>
      <c r="AL75">
        <v>1</v>
      </c>
      <c r="AM75">
        <v>-1</v>
      </c>
      <c r="AN75">
        <v>-1</v>
      </c>
      <c r="AO75">
        <v>-1</v>
      </c>
      <c r="AP75">
        <v>-1</v>
      </c>
      <c r="AQ75">
        <v>-1</v>
      </c>
      <c r="AR75">
        <v>-1</v>
      </c>
      <c r="AS75">
        <v>1</v>
      </c>
      <c r="AT75">
        <v>1</v>
      </c>
      <c r="AU75">
        <v>1</v>
      </c>
      <c r="AV75">
        <v>-1</v>
      </c>
      <c r="AW75">
        <v>1</v>
      </c>
      <c r="AX75">
        <v>1</v>
      </c>
      <c r="AY75">
        <v>-1</v>
      </c>
      <c r="AZ75">
        <v>1</v>
      </c>
      <c r="BA75">
        <v>1</v>
      </c>
      <c r="BB75">
        <v>1</v>
      </c>
      <c r="BC75">
        <v>-1</v>
      </c>
      <c r="BD75" t="s">
        <v>38</v>
      </c>
      <c r="BE75" t="s">
        <v>38</v>
      </c>
      <c r="BF75" t="s">
        <v>38</v>
      </c>
      <c r="BG75" t="s">
        <v>61</v>
      </c>
      <c r="BH75">
        <v>1</v>
      </c>
      <c r="BI75">
        <v>0</v>
      </c>
      <c r="BJ75">
        <v>1</v>
      </c>
      <c r="BK75">
        <v>1</v>
      </c>
      <c r="BL75">
        <v>1</v>
      </c>
      <c r="BM75">
        <v>1</v>
      </c>
      <c r="BN75">
        <v>0</v>
      </c>
      <c r="BO75">
        <v>0</v>
      </c>
      <c r="BP75">
        <v>1</v>
      </c>
      <c r="BQ75">
        <v>1</v>
      </c>
      <c r="BR75">
        <v>1</v>
      </c>
      <c r="BS75">
        <v>1</v>
      </c>
      <c r="BT75">
        <v>1</v>
      </c>
      <c r="BU75">
        <v>0</v>
      </c>
      <c r="BV75">
        <v>1</v>
      </c>
      <c r="BW75">
        <v>1</v>
      </c>
      <c r="BX75">
        <v>1</v>
      </c>
      <c r="BY75">
        <v>1</v>
      </c>
      <c r="BZ75">
        <v>0</v>
      </c>
      <c r="CA75">
        <v>1</v>
      </c>
      <c r="CB75">
        <v>1</v>
      </c>
      <c r="CC75">
        <v>16</v>
      </c>
    </row>
    <row r="76" spans="1:81" ht="12.75">
      <c r="A76" t="s">
        <v>97</v>
      </c>
      <c r="B76" s="1">
        <v>38310</v>
      </c>
      <c r="C76" s="2">
        <v>0.4186111111111111</v>
      </c>
      <c r="D76" t="s">
        <v>167</v>
      </c>
      <c r="E76">
        <v>35</v>
      </c>
      <c r="F76" t="s">
        <v>64</v>
      </c>
      <c r="G76">
        <v>19</v>
      </c>
      <c r="H76">
        <v>-1</v>
      </c>
      <c r="I76">
        <v>-1</v>
      </c>
      <c r="J76">
        <v>-1</v>
      </c>
      <c r="K76">
        <v>1</v>
      </c>
      <c r="L76">
        <v>1</v>
      </c>
      <c r="M76">
        <v>-1</v>
      </c>
      <c r="N76">
        <v>-1</v>
      </c>
      <c r="O76">
        <v>-1</v>
      </c>
      <c r="P76">
        <v>1</v>
      </c>
      <c r="Q76">
        <v>-1</v>
      </c>
      <c r="R76">
        <v>-1</v>
      </c>
      <c r="S76">
        <v>1</v>
      </c>
      <c r="T76">
        <v>1</v>
      </c>
      <c r="U76">
        <v>-1</v>
      </c>
      <c r="V76">
        <v>1</v>
      </c>
      <c r="W76">
        <v>1</v>
      </c>
      <c r="X76">
        <v>-1</v>
      </c>
      <c r="Y76">
        <v>-1</v>
      </c>
      <c r="Z76">
        <v>1</v>
      </c>
      <c r="AA76">
        <v>1</v>
      </c>
      <c r="AB76">
        <v>-1</v>
      </c>
      <c r="AC76" s="1">
        <v>38310</v>
      </c>
      <c r="AD76" s="2">
        <v>0.44252314814814814</v>
      </c>
      <c r="AE76" t="s">
        <v>167</v>
      </c>
      <c r="AF76">
        <v>35</v>
      </c>
      <c r="AG76" t="s">
        <v>64</v>
      </c>
      <c r="AH76">
        <v>19</v>
      </c>
      <c r="AI76">
        <v>-1</v>
      </c>
      <c r="AJ76">
        <v>-1</v>
      </c>
      <c r="AK76">
        <v>-1</v>
      </c>
      <c r="AL76">
        <v>1</v>
      </c>
      <c r="AM76">
        <v>-1</v>
      </c>
      <c r="AN76">
        <v>-1</v>
      </c>
      <c r="AO76">
        <v>-1</v>
      </c>
      <c r="AP76">
        <v>-1</v>
      </c>
      <c r="AQ76">
        <v>-1</v>
      </c>
      <c r="AR76">
        <v>-1</v>
      </c>
      <c r="AS76">
        <v>1</v>
      </c>
      <c r="AT76">
        <v>1</v>
      </c>
      <c r="AU76">
        <v>1</v>
      </c>
      <c r="AV76">
        <v>-1</v>
      </c>
      <c r="AW76">
        <v>1</v>
      </c>
      <c r="AX76">
        <v>1</v>
      </c>
      <c r="AY76">
        <v>1</v>
      </c>
      <c r="AZ76">
        <v>-1</v>
      </c>
      <c r="BA76">
        <v>1</v>
      </c>
      <c r="BB76">
        <v>-1</v>
      </c>
      <c r="BC76">
        <v>-1</v>
      </c>
      <c r="BD76" t="s">
        <v>38</v>
      </c>
      <c r="BE76" t="s">
        <v>38</v>
      </c>
      <c r="BF76" t="s">
        <v>38</v>
      </c>
      <c r="BG76" t="s">
        <v>62</v>
      </c>
      <c r="BH76">
        <v>1</v>
      </c>
      <c r="BI76">
        <v>1</v>
      </c>
      <c r="BJ76">
        <v>1</v>
      </c>
      <c r="BK76">
        <v>1</v>
      </c>
      <c r="BL76">
        <v>0</v>
      </c>
      <c r="BM76">
        <v>1</v>
      </c>
      <c r="BN76">
        <v>1</v>
      </c>
      <c r="BO76">
        <v>1</v>
      </c>
      <c r="BP76">
        <v>0</v>
      </c>
      <c r="BQ76">
        <v>1</v>
      </c>
      <c r="BR76">
        <v>0</v>
      </c>
      <c r="BS76">
        <v>1</v>
      </c>
      <c r="BT76">
        <v>1</v>
      </c>
      <c r="BU76">
        <v>1</v>
      </c>
      <c r="BV76">
        <v>1</v>
      </c>
      <c r="BW76">
        <v>1</v>
      </c>
      <c r="BX76">
        <v>0</v>
      </c>
      <c r="BY76">
        <v>1</v>
      </c>
      <c r="BZ76">
        <v>1</v>
      </c>
      <c r="CA76">
        <v>0</v>
      </c>
      <c r="CB76">
        <v>1</v>
      </c>
      <c r="CC76">
        <v>16</v>
      </c>
    </row>
    <row r="77" spans="1:81" ht="12.75">
      <c r="A77" t="s">
        <v>97</v>
      </c>
      <c r="B77" s="1">
        <v>38309</v>
      </c>
      <c r="C77" s="2">
        <v>0.5617708333333333</v>
      </c>
      <c r="D77" t="s">
        <v>65</v>
      </c>
      <c r="E77">
        <v>18</v>
      </c>
      <c r="F77" t="s">
        <v>64</v>
      </c>
      <c r="G77">
        <v>12</v>
      </c>
      <c r="H77">
        <v>-1</v>
      </c>
      <c r="I77">
        <v>-1</v>
      </c>
      <c r="J77">
        <v>-1</v>
      </c>
      <c r="K77">
        <v>1</v>
      </c>
      <c r="L77">
        <v>-1</v>
      </c>
      <c r="M77">
        <v>1</v>
      </c>
      <c r="N77">
        <v>-1</v>
      </c>
      <c r="O77">
        <v>-1</v>
      </c>
      <c r="P77">
        <v>-1</v>
      </c>
      <c r="Q77">
        <v>-1</v>
      </c>
      <c r="R77">
        <v>-1</v>
      </c>
      <c r="S77">
        <v>1</v>
      </c>
      <c r="T77">
        <v>1</v>
      </c>
      <c r="U77">
        <v>-1</v>
      </c>
      <c r="V77">
        <v>1</v>
      </c>
      <c r="W77">
        <v>1</v>
      </c>
      <c r="X77">
        <v>-1</v>
      </c>
      <c r="Y77">
        <v>-1</v>
      </c>
      <c r="Z77">
        <v>1</v>
      </c>
      <c r="AA77">
        <v>1</v>
      </c>
      <c r="AB77">
        <v>-1</v>
      </c>
      <c r="AC77" s="1">
        <v>38309</v>
      </c>
      <c r="AD77" s="2">
        <v>0.6130208333333333</v>
      </c>
      <c r="AE77" t="s">
        <v>65</v>
      </c>
      <c r="AF77">
        <v>18</v>
      </c>
      <c r="AG77" t="s">
        <v>64</v>
      </c>
      <c r="AH77">
        <v>12</v>
      </c>
      <c r="AI77">
        <v>-1</v>
      </c>
      <c r="AJ77">
        <v>-1</v>
      </c>
      <c r="AK77">
        <v>-1</v>
      </c>
      <c r="AL77">
        <v>1</v>
      </c>
      <c r="AM77">
        <v>-1</v>
      </c>
      <c r="AN77">
        <v>-1</v>
      </c>
      <c r="AO77">
        <v>1</v>
      </c>
      <c r="AP77">
        <v>-1</v>
      </c>
      <c r="AQ77">
        <v>1</v>
      </c>
      <c r="AR77">
        <v>-1</v>
      </c>
      <c r="AS77">
        <v>-1</v>
      </c>
      <c r="AT77">
        <v>1</v>
      </c>
      <c r="AU77">
        <v>1</v>
      </c>
      <c r="AV77">
        <v>-1</v>
      </c>
      <c r="AW77">
        <v>1</v>
      </c>
      <c r="AX77">
        <v>1</v>
      </c>
      <c r="AY77">
        <v>1</v>
      </c>
      <c r="AZ77">
        <v>-1</v>
      </c>
      <c r="BA77">
        <v>1</v>
      </c>
      <c r="BB77">
        <v>1</v>
      </c>
      <c r="BC77">
        <v>-1</v>
      </c>
      <c r="BD77" t="s">
        <v>38</v>
      </c>
      <c r="BE77" t="s">
        <v>38</v>
      </c>
      <c r="BF77" t="s">
        <v>38</v>
      </c>
      <c r="BG77" t="s">
        <v>63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0</v>
      </c>
      <c r="BN77">
        <v>0</v>
      </c>
      <c r="BO77">
        <v>1</v>
      </c>
      <c r="BP77">
        <v>0</v>
      </c>
      <c r="BQ77">
        <v>1</v>
      </c>
      <c r="BR77">
        <v>1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0</v>
      </c>
      <c r="BY77">
        <v>1</v>
      </c>
      <c r="BZ77">
        <v>1</v>
      </c>
      <c r="CA77">
        <v>1</v>
      </c>
      <c r="CB77">
        <v>1</v>
      </c>
      <c r="CC77">
        <v>17</v>
      </c>
    </row>
    <row r="78" spans="1:81" ht="12.75">
      <c r="A78" t="s">
        <v>97</v>
      </c>
      <c r="B78" s="1">
        <v>38309</v>
      </c>
      <c r="C78" s="2">
        <v>0.671412037037037</v>
      </c>
      <c r="D78" t="s">
        <v>65</v>
      </c>
      <c r="E78">
        <v>18</v>
      </c>
      <c r="F78" t="s">
        <v>66</v>
      </c>
      <c r="G78">
        <v>12</v>
      </c>
      <c r="H78">
        <v>-1</v>
      </c>
      <c r="I78">
        <v>-1</v>
      </c>
      <c r="J78">
        <v>-1</v>
      </c>
      <c r="K78">
        <v>1</v>
      </c>
      <c r="L78">
        <v>1</v>
      </c>
      <c r="M78">
        <v>-1</v>
      </c>
      <c r="N78">
        <v>-1</v>
      </c>
      <c r="O78">
        <v>-1</v>
      </c>
      <c r="P78">
        <v>-1</v>
      </c>
      <c r="Q78">
        <v>-1</v>
      </c>
      <c r="R78">
        <v>-1</v>
      </c>
      <c r="S78">
        <v>-1</v>
      </c>
      <c r="T78">
        <v>1</v>
      </c>
      <c r="U78">
        <v>-1</v>
      </c>
      <c r="V78">
        <v>1</v>
      </c>
      <c r="W78">
        <v>-1</v>
      </c>
      <c r="X78">
        <v>-1</v>
      </c>
      <c r="Y78">
        <v>-1</v>
      </c>
      <c r="Z78">
        <v>1</v>
      </c>
      <c r="AA78">
        <v>-1</v>
      </c>
      <c r="AB78">
        <v>-1</v>
      </c>
      <c r="AC78" s="1">
        <v>38309</v>
      </c>
      <c r="AD78" s="2">
        <v>0.6841319444444444</v>
      </c>
      <c r="AE78" t="s">
        <v>65</v>
      </c>
      <c r="AF78">
        <v>18</v>
      </c>
      <c r="AG78" t="s">
        <v>66</v>
      </c>
      <c r="AH78">
        <v>12</v>
      </c>
      <c r="AI78">
        <v>-1</v>
      </c>
      <c r="AJ78">
        <v>-1</v>
      </c>
      <c r="AK78">
        <v>-1</v>
      </c>
      <c r="AL78">
        <v>1</v>
      </c>
      <c r="AM78">
        <v>-1</v>
      </c>
      <c r="AN78">
        <v>-1</v>
      </c>
      <c r="AO78">
        <v>-1</v>
      </c>
      <c r="AP78">
        <v>1</v>
      </c>
      <c r="AQ78">
        <v>-1</v>
      </c>
      <c r="AR78">
        <v>-1</v>
      </c>
      <c r="AS78">
        <v>-1</v>
      </c>
      <c r="AT78">
        <v>-1</v>
      </c>
      <c r="AU78">
        <v>1</v>
      </c>
      <c r="AV78">
        <v>-1</v>
      </c>
      <c r="AW78">
        <v>-1</v>
      </c>
      <c r="AX78">
        <v>-1</v>
      </c>
      <c r="AY78">
        <v>-1</v>
      </c>
      <c r="AZ78">
        <v>-1</v>
      </c>
      <c r="BA78">
        <v>-1</v>
      </c>
      <c r="BB78">
        <v>-1</v>
      </c>
      <c r="BC78">
        <v>-1</v>
      </c>
      <c r="BD78" t="s">
        <v>38</v>
      </c>
      <c r="BE78" t="s">
        <v>38</v>
      </c>
      <c r="BF78" t="s">
        <v>38</v>
      </c>
      <c r="BG78" t="s">
        <v>61</v>
      </c>
      <c r="BH78">
        <v>1</v>
      </c>
      <c r="BI78">
        <v>1</v>
      </c>
      <c r="BJ78">
        <v>1</v>
      </c>
      <c r="BK78">
        <v>1</v>
      </c>
      <c r="BL78">
        <v>0</v>
      </c>
      <c r="BM78">
        <v>1</v>
      </c>
      <c r="BN78">
        <v>1</v>
      </c>
      <c r="BO78">
        <v>0</v>
      </c>
      <c r="BP78">
        <v>1</v>
      </c>
      <c r="BQ78">
        <v>1</v>
      </c>
      <c r="BR78">
        <v>1</v>
      </c>
      <c r="BS78">
        <v>1</v>
      </c>
      <c r="BT78">
        <v>1</v>
      </c>
      <c r="BU78">
        <v>1</v>
      </c>
      <c r="BV78">
        <v>0</v>
      </c>
      <c r="BW78">
        <v>1</v>
      </c>
      <c r="BX78">
        <v>1</v>
      </c>
      <c r="BY78">
        <v>1</v>
      </c>
      <c r="BZ78">
        <v>0</v>
      </c>
      <c r="CA78">
        <v>1</v>
      </c>
      <c r="CB78">
        <v>1</v>
      </c>
      <c r="CC78">
        <v>17</v>
      </c>
    </row>
    <row r="79" spans="1:81" ht="12.75">
      <c r="A79" t="s">
        <v>97</v>
      </c>
      <c r="B79" s="1">
        <v>38309</v>
      </c>
      <c r="C79" s="2">
        <v>0.6787037037037037</v>
      </c>
      <c r="D79" t="s">
        <v>65</v>
      </c>
      <c r="E79">
        <v>18</v>
      </c>
      <c r="F79" t="s">
        <v>64</v>
      </c>
      <c r="G79">
        <v>12</v>
      </c>
      <c r="H79">
        <v>-1</v>
      </c>
      <c r="I79">
        <v>-1</v>
      </c>
      <c r="J79">
        <v>-1</v>
      </c>
      <c r="K79">
        <v>1</v>
      </c>
      <c r="L79">
        <v>-1</v>
      </c>
      <c r="M79">
        <v>-1</v>
      </c>
      <c r="N79">
        <v>1</v>
      </c>
      <c r="O79">
        <v>1</v>
      </c>
      <c r="P79">
        <v>-1</v>
      </c>
      <c r="Q79">
        <v>-1</v>
      </c>
      <c r="R79">
        <v>-1</v>
      </c>
      <c r="S79">
        <v>-1</v>
      </c>
      <c r="T79">
        <v>1</v>
      </c>
      <c r="U79">
        <v>-1</v>
      </c>
      <c r="V79">
        <v>1</v>
      </c>
      <c r="W79">
        <v>-1</v>
      </c>
      <c r="X79">
        <v>1</v>
      </c>
      <c r="Y79">
        <v>1</v>
      </c>
      <c r="Z79">
        <v>1</v>
      </c>
      <c r="AA79">
        <v>-1</v>
      </c>
      <c r="AB79">
        <v>1</v>
      </c>
      <c r="AC79" s="1">
        <v>38309</v>
      </c>
      <c r="AD79" s="2">
        <v>0.7002662037037037</v>
      </c>
      <c r="AE79" t="s">
        <v>65</v>
      </c>
      <c r="AF79">
        <v>18</v>
      </c>
      <c r="AG79" t="s">
        <v>64</v>
      </c>
      <c r="AH79">
        <v>12</v>
      </c>
      <c r="AI79">
        <v>-1</v>
      </c>
      <c r="AJ79">
        <v>-1</v>
      </c>
      <c r="AK79">
        <v>-1</v>
      </c>
      <c r="AL79">
        <v>1</v>
      </c>
      <c r="AM79">
        <v>1</v>
      </c>
      <c r="AN79">
        <v>-1</v>
      </c>
      <c r="AO79">
        <v>-1</v>
      </c>
      <c r="AP79">
        <v>-1</v>
      </c>
      <c r="AQ79">
        <v>-1</v>
      </c>
      <c r="AR79">
        <v>-1</v>
      </c>
      <c r="AS79">
        <v>-1</v>
      </c>
      <c r="AT79">
        <v>-1</v>
      </c>
      <c r="AU79">
        <v>1</v>
      </c>
      <c r="AV79">
        <v>-1</v>
      </c>
      <c r="AW79">
        <v>-1</v>
      </c>
      <c r="AX79">
        <v>1</v>
      </c>
      <c r="AY79">
        <v>1</v>
      </c>
      <c r="AZ79">
        <v>1</v>
      </c>
      <c r="BA79">
        <v>1</v>
      </c>
      <c r="BB79">
        <v>-1</v>
      </c>
      <c r="BC79">
        <v>-1</v>
      </c>
      <c r="BD79" t="s">
        <v>38</v>
      </c>
      <c r="BE79" t="s">
        <v>38</v>
      </c>
      <c r="BF79" t="s">
        <v>38</v>
      </c>
      <c r="BG79" t="s">
        <v>61</v>
      </c>
      <c r="BH79">
        <v>1</v>
      </c>
      <c r="BI79">
        <v>1</v>
      </c>
      <c r="BJ79">
        <v>1</v>
      </c>
      <c r="BK79">
        <v>1</v>
      </c>
      <c r="BL79">
        <v>0</v>
      </c>
      <c r="BM79">
        <v>1</v>
      </c>
      <c r="BN79">
        <v>0</v>
      </c>
      <c r="BO79">
        <v>0</v>
      </c>
      <c r="BP79">
        <v>1</v>
      </c>
      <c r="BQ79">
        <v>1</v>
      </c>
      <c r="BR79">
        <v>1</v>
      </c>
      <c r="BS79">
        <v>1</v>
      </c>
      <c r="BT79">
        <v>1</v>
      </c>
      <c r="BU79">
        <v>1</v>
      </c>
      <c r="BV79">
        <v>0</v>
      </c>
      <c r="BW79">
        <v>0</v>
      </c>
      <c r="BX79">
        <v>1</v>
      </c>
      <c r="BY79">
        <v>1</v>
      </c>
      <c r="BZ79">
        <v>1</v>
      </c>
      <c r="CA79">
        <v>1</v>
      </c>
      <c r="CB79">
        <v>0</v>
      </c>
      <c r="CC79">
        <v>15</v>
      </c>
    </row>
    <row r="80" spans="1:81" ht="12.75">
      <c r="A80" t="s">
        <v>97</v>
      </c>
      <c r="B80" s="1">
        <v>38309</v>
      </c>
      <c r="C80" s="2">
        <v>0.6683796296296296</v>
      </c>
      <c r="D80" t="s">
        <v>65</v>
      </c>
      <c r="E80">
        <v>18</v>
      </c>
      <c r="F80" t="s">
        <v>64</v>
      </c>
      <c r="G80">
        <v>12</v>
      </c>
      <c r="H80">
        <v>1</v>
      </c>
      <c r="I80">
        <v>1</v>
      </c>
      <c r="J80">
        <v>-1</v>
      </c>
      <c r="K80">
        <v>1</v>
      </c>
      <c r="L80">
        <v>-1</v>
      </c>
      <c r="M80">
        <v>1</v>
      </c>
      <c r="N80">
        <v>1</v>
      </c>
      <c r="O80">
        <v>1</v>
      </c>
      <c r="P80">
        <v>-1</v>
      </c>
      <c r="Q80">
        <v>1</v>
      </c>
      <c r="R80">
        <v>-1</v>
      </c>
      <c r="S80">
        <v>1</v>
      </c>
      <c r="T80">
        <v>1</v>
      </c>
      <c r="U80">
        <v>-1</v>
      </c>
      <c r="V80">
        <v>1</v>
      </c>
      <c r="W80">
        <v>1</v>
      </c>
      <c r="X80">
        <v>-1</v>
      </c>
      <c r="Y80">
        <v>1</v>
      </c>
      <c r="Z80">
        <v>1</v>
      </c>
      <c r="AA80">
        <v>1</v>
      </c>
      <c r="AB80">
        <v>1</v>
      </c>
      <c r="AC80" s="1">
        <v>38309</v>
      </c>
      <c r="AD80" s="2">
        <v>0.689837962962963</v>
      </c>
      <c r="AE80" t="s">
        <v>99</v>
      </c>
      <c r="AF80">
        <v>18</v>
      </c>
      <c r="AG80" t="s">
        <v>64</v>
      </c>
      <c r="AH80">
        <v>12</v>
      </c>
      <c r="AI80">
        <v>1</v>
      </c>
      <c r="AJ80">
        <v>1</v>
      </c>
      <c r="AK80">
        <v>-1</v>
      </c>
      <c r="AL80">
        <v>1</v>
      </c>
      <c r="AM80">
        <v>1</v>
      </c>
      <c r="AN80">
        <v>1</v>
      </c>
      <c r="AO80">
        <v>-1</v>
      </c>
      <c r="AP80">
        <v>1</v>
      </c>
      <c r="AQ80">
        <v>-1</v>
      </c>
      <c r="AR80">
        <v>1</v>
      </c>
      <c r="AS80">
        <v>-1</v>
      </c>
      <c r="AT80">
        <v>1</v>
      </c>
      <c r="AU80">
        <v>1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-1</v>
      </c>
      <c r="BB80">
        <v>-1</v>
      </c>
      <c r="BC80">
        <v>1</v>
      </c>
      <c r="BD80" t="s">
        <v>38</v>
      </c>
      <c r="BE80" t="s">
        <v>38</v>
      </c>
      <c r="BF80" t="s">
        <v>38</v>
      </c>
      <c r="BG80" t="s">
        <v>61</v>
      </c>
      <c r="BH80">
        <v>1</v>
      </c>
      <c r="BI80">
        <v>1</v>
      </c>
      <c r="BJ80">
        <v>1</v>
      </c>
      <c r="BK80">
        <v>1</v>
      </c>
      <c r="BL80">
        <v>0</v>
      </c>
      <c r="BM80">
        <v>1</v>
      </c>
      <c r="BN80">
        <v>0</v>
      </c>
      <c r="BO80">
        <v>1</v>
      </c>
      <c r="BP80">
        <v>1</v>
      </c>
      <c r="BQ80">
        <v>1</v>
      </c>
      <c r="BR80">
        <v>1</v>
      </c>
      <c r="BS80">
        <v>1</v>
      </c>
      <c r="BT80">
        <v>1</v>
      </c>
      <c r="BU80">
        <v>0</v>
      </c>
      <c r="BV80">
        <v>1</v>
      </c>
      <c r="BW80">
        <v>1</v>
      </c>
      <c r="BX80">
        <v>0</v>
      </c>
      <c r="BY80">
        <v>1</v>
      </c>
      <c r="BZ80">
        <v>0</v>
      </c>
      <c r="CA80">
        <v>0</v>
      </c>
      <c r="CB80">
        <v>1</v>
      </c>
      <c r="CC80">
        <v>15</v>
      </c>
    </row>
    <row r="81" spans="1:81" ht="12.75">
      <c r="A81" t="s">
        <v>97</v>
      </c>
      <c r="B81" s="1">
        <v>38309</v>
      </c>
      <c r="C81" s="2">
        <v>0.6790393518518519</v>
      </c>
      <c r="D81" t="s">
        <v>65</v>
      </c>
      <c r="E81">
        <v>18</v>
      </c>
      <c r="F81" t="s">
        <v>64</v>
      </c>
      <c r="G81">
        <v>12</v>
      </c>
      <c r="H81">
        <v>-1</v>
      </c>
      <c r="I81">
        <v>-1</v>
      </c>
      <c r="J81">
        <v>-1</v>
      </c>
      <c r="K81">
        <v>1</v>
      </c>
      <c r="L81">
        <v>1</v>
      </c>
      <c r="M81">
        <v>-1</v>
      </c>
      <c r="N81">
        <v>-1</v>
      </c>
      <c r="O81">
        <v>-1</v>
      </c>
      <c r="P81">
        <v>-1</v>
      </c>
      <c r="Q81">
        <v>-1</v>
      </c>
      <c r="R81">
        <v>-1</v>
      </c>
      <c r="S81">
        <v>-1</v>
      </c>
      <c r="T81">
        <v>1</v>
      </c>
      <c r="U81">
        <v>-1</v>
      </c>
      <c r="V81">
        <v>-1</v>
      </c>
      <c r="W81">
        <v>-1</v>
      </c>
      <c r="X81">
        <v>-1</v>
      </c>
      <c r="Y81">
        <v>-1</v>
      </c>
      <c r="Z81">
        <v>-1</v>
      </c>
      <c r="AA81">
        <v>-1</v>
      </c>
      <c r="AB81">
        <v>-1</v>
      </c>
      <c r="AC81" s="1">
        <v>38309</v>
      </c>
      <c r="AD81" s="2">
        <v>0.6933449074074075</v>
      </c>
      <c r="AE81" t="s">
        <v>65</v>
      </c>
      <c r="AF81">
        <v>18</v>
      </c>
      <c r="AG81" t="s">
        <v>64</v>
      </c>
      <c r="AH81">
        <v>12</v>
      </c>
      <c r="AI81">
        <v>-1</v>
      </c>
      <c r="AJ81">
        <v>-1</v>
      </c>
      <c r="AK81">
        <v>-1</v>
      </c>
      <c r="AL81">
        <v>1</v>
      </c>
      <c r="AM81">
        <v>1</v>
      </c>
      <c r="AN81">
        <v>-1</v>
      </c>
      <c r="AO81">
        <v>-1</v>
      </c>
      <c r="AP81">
        <v>-1</v>
      </c>
      <c r="AQ81">
        <v>-1</v>
      </c>
      <c r="AR81">
        <v>-1</v>
      </c>
      <c r="AS81">
        <v>-1</v>
      </c>
      <c r="AT81">
        <v>-1</v>
      </c>
      <c r="AU81">
        <v>1</v>
      </c>
      <c r="AV81">
        <v>-1</v>
      </c>
      <c r="AW81">
        <v>-1</v>
      </c>
      <c r="AX81">
        <v>-1</v>
      </c>
      <c r="AY81">
        <v>-1</v>
      </c>
      <c r="AZ81">
        <v>-1</v>
      </c>
      <c r="BA81">
        <v>-1</v>
      </c>
      <c r="BB81">
        <v>-1</v>
      </c>
      <c r="BC81">
        <v>-1</v>
      </c>
      <c r="BD81" t="s">
        <v>38</v>
      </c>
      <c r="BE81" t="s">
        <v>38</v>
      </c>
      <c r="BF81" t="s">
        <v>38</v>
      </c>
      <c r="BG81" t="s">
        <v>61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>
        <v>1</v>
      </c>
      <c r="BZ81">
        <v>1</v>
      </c>
      <c r="CA81">
        <v>1</v>
      </c>
      <c r="CB81">
        <v>1</v>
      </c>
      <c r="CC81">
        <v>21</v>
      </c>
    </row>
    <row r="82" spans="1:81" ht="12.75">
      <c r="A82" t="s">
        <v>97</v>
      </c>
      <c r="B82" s="1">
        <v>38310</v>
      </c>
      <c r="C82" s="2">
        <v>0.6107407407407407</v>
      </c>
      <c r="D82" t="s">
        <v>65</v>
      </c>
      <c r="E82">
        <v>19</v>
      </c>
      <c r="F82" t="s">
        <v>64</v>
      </c>
      <c r="G82">
        <v>12</v>
      </c>
      <c r="H82">
        <v>-1</v>
      </c>
      <c r="I82">
        <v>-1</v>
      </c>
      <c r="J82">
        <v>-1</v>
      </c>
      <c r="K82">
        <v>1</v>
      </c>
      <c r="L82">
        <v>-1</v>
      </c>
      <c r="M82">
        <v>-1</v>
      </c>
      <c r="N82">
        <v>1</v>
      </c>
      <c r="O82">
        <v>-1</v>
      </c>
      <c r="P82">
        <v>-1</v>
      </c>
      <c r="Q82">
        <v>-1</v>
      </c>
      <c r="R82">
        <v>-1</v>
      </c>
      <c r="S82">
        <v>1</v>
      </c>
      <c r="T82">
        <v>1</v>
      </c>
      <c r="U82">
        <v>-1</v>
      </c>
      <c r="V82">
        <v>1</v>
      </c>
      <c r="W82">
        <v>-1</v>
      </c>
      <c r="X82">
        <v>1</v>
      </c>
      <c r="Y82">
        <v>1</v>
      </c>
      <c r="Z82">
        <v>-1</v>
      </c>
      <c r="AA82">
        <v>-1</v>
      </c>
      <c r="AB82">
        <v>-1</v>
      </c>
      <c r="AC82" s="1">
        <v>38310</v>
      </c>
      <c r="AD82" s="2">
        <v>0.6260532407407408</v>
      </c>
      <c r="AE82" t="s">
        <v>0</v>
      </c>
      <c r="AF82">
        <v>19</v>
      </c>
      <c r="AG82" t="s">
        <v>64</v>
      </c>
      <c r="AH82">
        <v>12</v>
      </c>
      <c r="AI82">
        <v>-1</v>
      </c>
      <c r="AJ82">
        <v>-1</v>
      </c>
      <c r="AK82">
        <v>-1</v>
      </c>
      <c r="AL82">
        <v>1</v>
      </c>
      <c r="AM82">
        <v>-1</v>
      </c>
      <c r="AN82">
        <v>-1</v>
      </c>
      <c r="AO82">
        <v>-1</v>
      </c>
      <c r="AP82">
        <v>-1</v>
      </c>
      <c r="AQ82">
        <v>-1</v>
      </c>
      <c r="AR82">
        <v>-1</v>
      </c>
      <c r="AS82">
        <v>-1</v>
      </c>
      <c r="AT82">
        <v>-1</v>
      </c>
      <c r="AU82">
        <v>1</v>
      </c>
      <c r="AV82">
        <v>-1</v>
      </c>
      <c r="AW82">
        <v>-1</v>
      </c>
      <c r="AX82">
        <v>-1</v>
      </c>
      <c r="AY82">
        <v>-1</v>
      </c>
      <c r="AZ82">
        <v>-1</v>
      </c>
      <c r="BA82">
        <v>1</v>
      </c>
      <c r="BB82">
        <v>-1</v>
      </c>
      <c r="BC82">
        <v>-1</v>
      </c>
      <c r="BD82" t="s">
        <v>38</v>
      </c>
      <c r="BE82" t="s">
        <v>38</v>
      </c>
      <c r="BF82" t="s">
        <v>38</v>
      </c>
      <c r="BG82" t="s">
        <v>61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0</v>
      </c>
      <c r="BO82">
        <v>1</v>
      </c>
      <c r="BP82">
        <v>1</v>
      </c>
      <c r="BQ82">
        <v>1</v>
      </c>
      <c r="BR82">
        <v>1</v>
      </c>
      <c r="BS82">
        <v>0</v>
      </c>
      <c r="BT82">
        <v>1</v>
      </c>
      <c r="BU82">
        <v>1</v>
      </c>
      <c r="BV82">
        <v>0</v>
      </c>
      <c r="BW82">
        <v>1</v>
      </c>
      <c r="BX82">
        <v>0</v>
      </c>
      <c r="BY82">
        <v>0</v>
      </c>
      <c r="BZ82">
        <v>0</v>
      </c>
      <c r="CA82">
        <v>1</v>
      </c>
      <c r="CB82">
        <v>1</v>
      </c>
      <c r="CC82">
        <v>15</v>
      </c>
    </row>
    <row r="83" spans="1:81" ht="12.75">
      <c r="A83" t="s">
        <v>97</v>
      </c>
      <c r="B83" s="1">
        <v>38309</v>
      </c>
      <c r="C83" s="2">
        <v>0.6236805555555556</v>
      </c>
      <c r="D83" t="s">
        <v>41</v>
      </c>
      <c r="E83">
        <v>26</v>
      </c>
      <c r="F83" t="s">
        <v>66</v>
      </c>
      <c r="G83">
        <v>15</v>
      </c>
      <c r="H83">
        <v>-1</v>
      </c>
      <c r="I83">
        <v>-1</v>
      </c>
      <c r="J83">
        <v>-1</v>
      </c>
      <c r="K83">
        <v>1</v>
      </c>
      <c r="L83">
        <v>-1</v>
      </c>
      <c r="M83">
        <v>-1</v>
      </c>
      <c r="N83">
        <v>-1</v>
      </c>
      <c r="O83">
        <v>-1</v>
      </c>
      <c r="P83">
        <v>-1</v>
      </c>
      <c r="Q83">
        <v>-1</v>
      </c>
      <c r="R83">
        <v>-1</v>
      </c>
      <c r="S83">
        <v>1</v>
      </c>
      <c r="T83">
        <v>1</v>
      </c>
      <c r="U83">
        <v>-1</v>
      </c>
      <c r="V83">
        <v>1</v>
      </c>
      <c r="W83">
        <v>1</v>
      </c>
      <c r="X83">
        <v>1</v>
      </c>
      <c r="Y83">
        <v>-1</v>
      </c>
      <c r="Z83">
        <v>-1</v>
      </c>
      <c r="AA83">
        <v>1</v>
      </c>
      <c r="AB83">
        <v>-1</v>
      </c>
      <c r="AC83" s="1">
        <v>38309</v>
      </c>
      <c r="AD83" s="2">
        <v>0.6449652777777778</v>
      </c>
      <c r="AE83" t="s">
        <v>41</v>
      </c>
      <c r="AF83">
        <v>26</v>
      </c>
      <c r="AG83" t="s">
        <v>66</v>
      </c>
      <c r="AH83">
        <v>15</v>
      </c>
      <c r="AI83">
        <v>-1</v>
      </c>
      <c r="AJ83">
        <v>-1</v>
      </c>
      <c r="AK83">
        <v>-1</v>
      </c>
      <c r="AL83">
        <v>1</v>
      </c>
      <c r="AM83">
        <v>-1</v>
      </c>
      <c r="AN83">
        <v>-1</v>
      </c>
      <c r="AO83">
        <v>-1</v>
      </c>
      <c r="AP83">
        <v>-1</v>
      </c>
      <c r="AQ83">
        <v>-1</v>
      </c>
      <c r="AR83">
        <v>-1</v>
      </c>
      <c r="AS83">
        <v>-1</v>
      </c>
      <c r="AT83">
        <v>1</v>
      </c>
      <c r="AU83">
        <v>-1</v>
      </c>
      <c r="AV83">
        <v>-1</v>
      </c>
      <c r="AW83">
        <v>-1</v>
      </c>
      <c r="AX83">
        <v>1</v>
      </c>
      <c r="AY83">
        <v>1</v>
      </c>
      <c r="AZ83">
        <v>-1</v>
      </c>
      <c r="BA83">
        <v>-1</v>
      </c>
      <c r="BB83">
        <v>1</v>
      </c>
      <c r="BC83">
        <v>-1</v>
      </c>
      <c r="BD83" t="s">
        <v>38</v>
      </c>
      <c r="BE83" t="s">
        <v>38</v>
      </c>
      <c r="BF83" t="s">
        <v>38</v>
      </c>
      <c r="BG83" t="s">
        <v>63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R83">
        <v>1</v>
      </c>
      <c r="BS83">
        <v>1</v>
      </c>
      <c r="BT83">
        <v>0</v>
      </c>
      <c r="BU83">
        <v>1</v>
      </c>
      <c r="BV83">
        <v>0</v>
      </c>
      <c r="BW83">
        <v>1</v>
      </c>
      <c r="BX83">
        <v>1</v>
      </c>
      <c r="BY83">
        <v>1</v>
      </c>
      <c r="BZ83">
        <v>1</v>
      </c>
      <c r="CA83">
        <v>1</v>
      </c>
      <c r="CB83">
        <v>1</v>
      </c>
      <c r="CC83">
        <v>19</v>
      </c>
    </row>
    <row r="84" spans="1:81" ht="12.75">
      <c r="A84" t="s">
        <v>97</v>
      </c>
      <c r="B84" s="1">
        <v>38310</v>
      </c>
      <c r="C84" s="2">
        <v>0.617800925925926</v>
      </c>
      <c r="D84" t="s">
        <v>65</v>
      </c>
      <c r="E84">
        <v>18</v>
      </c>
      <c r="F84" t="s">
        <v>64</v>
      </c>
      <c r="G84">
        <v>12</v>
      </c>
      <c r="H84">
        <v>-1</v>
      </c>
      <c r="I84">
        <v>-1</v>
      </c>
      <c r="J84">
        <v>-1</v>
      </c>
      <c r="K84">
        <v>1</v>
      </c>
      <c r="L84">
        <v>-1</v>
      </c>
      <c r="M84">
        <v>-1</v>
      </c>
      <c r="N84">
        <v>1</v>
      </c>
      <c r="O84">
        <v>-1</v>
      </c>
      <c r="P84">
        <v>1</v>
      </c>
      <c r="Q84">
        <v>-1</v>
      </c>
      <c r="R84">
        <v>-1</v>
      </c>
      <c r="S84">
        <v>1</v>
      </c>
      <c r="T84">
        <v>1</v>
      </c>
      <c r="U84">
        <v>-1</v>
      </c>
      <c r="V84">
        <v>1</v>
      </c>
      <c r="W84">
        <v>-1</v>
      </c>
      <c r="X84">
        <v>1</v>
      </c>
      <c r="Y84">
        <v>1</v>
      </c>
      <c r="Z84">
        <v>1</v>
      </c>
      <c r="AA84">
        <v>-1</v>
      </c>
      <c r="AB84">
        <v>1</v>
      </c>
      <c r="AC84" s="1">
        <v>38310</v>
      </c>
      <c r="AD84" s="2">
        <v>0.643449074074074</v>
      </c>
      <c r="AE84" t="s">
        <v>65</v>
      </c>
      <c r="AF84">
        <v>18</v>
      </c>
      <c r="AG84" t="s">
        <v>64</v>
      </c>
      <c r="AH84">
        <v>12</v>
      </c>
      <c r="AI84">
        <v>-1</v>
      </c>
      <c r="AJ84">
        <v>-1</v>
      </c>
      <c r="AK84">
        <v>-1</v>
      </c>
      <c r="AL84">
        <v>1</v>
      </c>
      <c r="AM84">
        <v>-1</v>
      </c>
      <c r="AN84">
        <v>-1</v>
      </c>
      <c r="AO84">
        <v>-1</v>
      </c>
      <c r="AP84">
        <v>-1</v>
      </c>
      <c r="AQ84">
        <v>-1</v>
      </c>
      <c r="AR84">
        <v>1</v>
      </c>
      <c r="AS84">
        <v>-1</v>
      </c>
      <c r="AT84">
        <v>1</v>
      </c>
      <c r="AU84">
        <v>1</v>
      </c>
      <c r="AV84">
        <v>-1</v>
      </c>
      <c r="AW84">
        <v>1</v>
      </c>
      <c r="AX84">
        <v>-1</v>
      </c>
      <c r="AY84">
        <v>1</v>
      </c>
      <c r="AZ84">
        <v>-1</v>
      </c>
      <c r="BA84">
        <v>-1</v>
      </c>
      <c r="BB84">
        <v>-1</v>
      </c>
      <c r="BC84">
        <v>-1</v>
      </c>
      <c r="BD84" t="s">
        <v>38</v>
      </c>
      <c r="BE84" t="s">
        <v>38</v>
      </c>
      <c r="BF84" t="s">
        <v>38</v>
      </c>
      <c r="BG84" t="s">
        <v>61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0</v>
      </c>
      <c r="BO84">
        <v>1</v>
      </c>
      <c r="BP84">
        <v>0</v>
      </c>
      <c r="BQ84">
        <v>0</v>
      </c>
      <c r="BR84">
        <v>1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BY84">
        <v>0</v>
      </c>
      <c r="BZ84">
        <v>0</v>
      </c>
      <c r="CA84">
        <v>1</v>
      </c>
      <c r="CB84">
        <v>0</v>
      </c>
      <c r="CC84">
        <v>15</v>
      </c>
    </row>
    <row r="85" spans="1:81" ht="12.75">
      <c r="A85" t="s">
        <v>97</v>
      </c>
      <c r="B85" s="1">
        <v>38310</v>
      </c>
      <c r="C85" s="2">
        <v>0.5965972222222222</v>
      </c>
      <c r="D85" t="s">
        <v>65</v>
      </c>
      <c r="E85">
        <v>20</v>
      </c>
      <c r="F85" t="s">
        <v>64</v>
      </c>
      <c r="G85">
        <v>12</v>
      </c>
      <c r="H85">
        <v>1</v>
      </c>
      <c r="I85">
        <v>1</v>
      </c>
      <c r="J85">
        <v>-1</v>
      </c>
      <c r="K85">
        <v>1</v>
      </c>
      <c r="L85">
        <v>-1</v>
      </c>
      <c r="M85">
        <v>1</v>
      </c>
      <c r="N85">
        <v>1</v>
      </c>
      <c r="O85">
        <v>1</v>
      </c>
      <c r="P85">
        <v>1</v>
      </c>
      <c r="Q85">
        <v>1</v>
      </c>
      <c r="R85">
        <v>-1</v>
      </c>
      <c r="S85">
        <v>-1</v>
      </c>
      <c r="T85">
        <v>-1</v>
      </c>
      <c r="U85">
        <v>1</v>
      </c>
      <c r="V85">
        <v>1</v>
      </c>
      <c r="W85">
        <v>1</v>
      </c>
      <c r="X85">
        <v>-1</v>
      </c>
      <c r="Y85">
        <v>1</v>
      </c>
      <c r="Z85">
        <v>-1</v>
      </c>
      <c r="AA85">
        <v>1</v>
      </c>
      <c r="AB85">
        <v>1</v>
      </c>
      <c r="AC85" s="1">
        <v>38310</v>
      </c>
      <c r="AD85" s="2">
        <v>0.6080324074074074</v>
      </c>
      <c r="AE85" t="s">
        <v>65</v>
      </c>
      <c r="AF85">
        <v>20</v>
      </c>
      <c r="AG85" t="s">
        <v>64</v>
      </c>
      <c r="AH85">
        <v>12</v>
      </c>
      <c r="AI85">
        <v>1</v>
      </c>
      <c r="AJ85">
        <v>1</v>
      </c>
      <c r="AK85">
        <v>-1</v>
      </c>
      <c r="AL85">
        <v>1</v>
      </c>
      <c r="AM85">
        <v>-1</v>
      </c>
      <c r="AN85">
        <v>1</v>
      </c>
      <c r="AO85">
        <v>1</v>
      </c>
      <c r="AP85">
        <v>1</v>
      </c>
      <c r="AQ85">
        <v>1</v>
      </c>
      <c r="AR85">
        <v>-1</v>
      </c>
      <c r="AS85">
        <v>-1</v>
      </c>
      <c r="AT85">
        <v>-1</v>
      </c>
      <c r="AU85">
        <v>-1</v>
      </c>
      <c r="AV85">
        <v>-1</v>
      </c>
      <c r="AW85">
        <v>1</v>
      </c>
      <c r="AX85">
        <v>1</v>
      </c>
      <c r="AY85">
        <v>1</v>
      </c>
      <c r="AZ85">
        <v>1</v>
      </c>
      <c r="BA85">
        <v>-1</v>
      </c>
      <c r="BB85">
        <v>1</v>
      </c>
      <c r="BC85">
        <v>1</v>
      </c>
      <c r="BD85" t="s">
        <v>38</v>
      </c>
      <c r="BE85" t="s">
        <v>38</v>
      </c>
      <c r="BF85" t="s">
        <v>38</v>
      </c>
      <c r="BG85" t="s">
        <v>61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0</v>
      </c>
      <c r="BR85">
        <v>1</v>
      </c>
      <c r="BS85">
        <v>1</v>
      </c>
      <c r="BT85">
        <v>1</v>
      </c>
      <c r="BU85">
        <v>0</v>
      </c>
      <c r="BV85">
        <v>1</v>
      </c>
      <c r="BW85">
        <v>1</v>
      </c>
      <c r="BX85">
        <v>0</v>
      </c>
      <c r="BY85">
        <v>1</v>
      </c>
      <c r="BZ85">
        <v>1</v>
      </c>
      <c r="CA85">
        <v>1</v>
      </c>
      <c r="CB85">
        <v>1</v>
      </c>
      <c r="CC85">
        <v>18</v>
      </c>
    </row>
    <row r="86" spans="1:81" ht="12.75">
      <c r="A86" t="s">
        <v>97</v>
      </c>
      <c r="B86" s="1">
        <v>38309</v>
      </c>
      <c r="C86" s="2">
        <v>0.7064930555555556</v>
      </c>
      <c r="D86" t="s">
        <v>65</v>
      </c>
      <c r="E86">
        <v>20</v>
      </c>
      <c r="F86" t="s">
        <v>64</v>
      </c>
      <c r="G86">
        <v>15</v>
      </c>
      <c r="H86">
        <v>1</v>
      </c>
      <c r="I86">
        <v>-1</v>
      </c>
      <c r="J86">
        <v>-1</v>
      </c>
      <c r="K86">
        <v>1</v>
      </c>
      <c r="L86">
        <v>-1</v>
      </c>
      <c r="M86">
        <v>-1</v>
      </c>
      <c r="N86">
        <v>-1</v>
      </c>
      <c r="O86">
        <v>1</v>
      </c>
      <c r="P86">
        <v>1</v>
      </c>
      <c r="Q86">
        <v>1</v>
      </c>
      <c r="R86">
        <v>-1</v>
      </c>
      <c r="S86">
        <v>1</v>
      </c>
      <c r="T86">
        <v>1</v>
      </c>
      <c r="U86">
        <v>1</v>
      </c>
      <c r="V86">
        <v>1</v>
      </c>
      <c r="W86">
        <v>-1</v>
      </c>
      <c r="X86">
        <v>-1</v>
      </c>
      <c r="Y86">
        <v>1</v>
      </c>
      <c r="Z86">
        <v>1</v>
      </c>
      <c r="AA86">
        <v>1</v>
      </c>
      <c r="AB86">
        <v>1</v>
      </c>
      <c r="AC86" s="1">
        <v>38309</v>
      </c>
      <c r="AD86" s="2">
        <v>0.7205902777777777</v>
      </c>
      <c r="AE86" t="s">
        <v>99</v>
      </c>
      <c r="AF86">
        <v>20</v>
      </c>
      <c r="AG86" t="s">
        <v>64</v>
      </c>
      <c r="AH86">
        <v>15</v>
      </c>
      <c r="AI86">
        <v>1</v>
      </c>
      <c r="AJ86">
        <v>1</v>
      </c>
      <c r="AK86">
        <v>-1</v>
      </c>
      <c r="AL86">
        <v>1</v>
      </c>
      <c r="AM86">
        <v>-1</v>
      </c>
      <c r="AN86">
        <v>-1</v>
      </c>
      <c r="AO86">
        <v>1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-1</v>
      </c>
      <c r="AX86">
        <v>1</v>
      </c>
      <c r="AY86">
        <v>-1</v>
      </c>
      <c r="AZ86">
        <v>1</v>
      </c>
      <c r="BA86">
        <v>-1</v>
      </c>
      <c r="BB86">
        <v>1</v>
      </c>
      <c r="BC86">
        <v>1</v>
      </c>
      <c r="BD86" t="s">
        <v>38</v>
      </c>
      <c r="BE86" t="s">
        <v>38</v>
      </c>
      <c r="BF86" t="s">
        <v>38</v>
      </c>
      <c r="BG86" t="s">
        <v>61</v>
      </c>
      <c r="BH86">
        <v>1</v>
      </c>
      <c r="BI86">
        <v>0</v>
      </c>
      <c r="BJ86">
        <v>1</v>
      </c>
      <c r="BK86">
        <v>1</v>
      </c>
      <c r="BL86">
        <v>1</v>
      </c>
      <c r="BM86">
        <v>1</v>
      </c>
      <c r="BN86">
        <v>0</v>
      </c>
      <c r="BO86">
        <v>1</v>
      </c>
      <c r="BP86">
        <v>1</v>
      </c>
      <c r="BQ86">
        <v>1</v>
      </c>
      <c r="BR86">
        <v>0</v>
      </c>
      <c r="BS86">
        <v>1</v>
      </c>
      <c r="BT86">
        <v>1</v>
      </c>
      <c r="BU86">
        <v>1</v>
      </c>
      <c r="BV86">
        <v>0</v>
      </c>
      <c r="BW86">
        <v>0</v>
      </c>
      <c r="BX86">
        <v>1</v>
      </c>
      <c r="BY86">
        <v>1</v>
      </c>
      <c r="BZ86">
        <v>0</v>
      </c>
      <c r="CA86">
        <v>1</v>
      </c>
      <c r="CB86">
        <v>1</v>
      </c>
      <c r="CC86">
        <v>15</v>
      </c>
    </row>
    <row r="87" spans="1:81" ht="12.75">
      <c r="A87" t="s">
        <v>97</v>
      </c>
      <c r="B87" s="1">
        <v>38309</v>
      </c>
      <c r="C87" s="2">
        <v>0.6832523148148147</v>
      </c>
      <c r="D87" t="s">
        <v>65</v>
      </c>
      <c r="E87">
        <v>20</v>
      </c>
      <c r="F87" t="s">
        <v>64</v>
      </c>
      <c r="G87">
        <v>14</v>
      </c>
      <c r="H87">
        <v>1</v>
      </c>
      <c r="I87">
        <v>-1</v>
      </c>
      <c r="J87">
        <v>-1</v>
      </c>
      <c r="K87">
        <v>1</v>
      </c>
      <c r="L87">
        <v>-1</v>
      </c>
      <c r="M87">
        <v>1</v>
      </c>
      <c r="N87">
        <v>1</v>
      </c>
      <c r="O87">
        <v>1</v>
      </c>
      <c r="P87">
        <v>1</v>
      </c>
      <c r="Q87">
        <v>1</v>
      </c>
      <c r="R87">
        <v>-1</v>
      </c>
      <c r="S87">
        <v>1</v>
      </c>
      <c r="T87">
        <v>1</v>
      </c>
      <c r="U87">
        <v>1</v>
      </c>
      <c r="V87">
        <v>1</v>
      </c>
      <c r="W87">
        <v>1</v>
      </c>
      <c r="X87">
        <v>-1</v>
      </c>
      <c r="Y87">
        <v>1</v>
      </c>
      <c r="Z87">
        <v>1</v>
      </c>
      <c r="AA87">
        <v>1</v>
      </c>
      <c r="AB87">
        <v>1</v>
      </c>
      <c r="AC87" s="1">
        <v>38309</v>
      </c>
      <c r="AD87" s="2">
        <v>0.7112268518518517</v>
      </c>
      <c r="AE87" t="s">
        <v>65</v>
      </c>
      <c r="AF87">
        <v>20</v>
      </c>
      <c r="AG87" t="s">
        <v>64</v>
      </c>
      <c r="AH87">
        <v>14</v>
      </c>
      <c r="AI87">
        <v>1</v>
      </c>
      <c r="AJ87">
        <v>1</v>
      </c>
      <c r="AK87">
        <v>-1</v>
      </c>
      <c r="AL87">
        <v>1</v>
      </c>
      <c r="AM87">
        <v>-1</v>
      </c>
      <c r="AN87">
        <v>1</v>
      </c>
      <c r="AO87">
        <v>-1</v>
      </c>
      <c r="AP87">
        <v>1</v>
      </c>
      <c r="AQ87">
        <v>-1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-1</v>
      </c>
      <c r="AZ87">
        <v>1</v>
      </c>
      <c r="BA87">
        <v>1</v>
      </c>
      <c r="BB87">
        <v>1</v>
      </c>
      <c r="BC87">
        <v>1</v>
      </c>
      <c r="BD87" t="s">
        <v>38</v>
      </c>
      <c r="BE87" t="s">
        <v>38</v>
      </c>
      <c r="BF87" t="s">
        <v>38</v>
      </c>
      <c r="BG87" t="s">
        <v>61</v>
      </c>
      <c r="BH87">
        <v>1</v>
      </c>
      <c r="BI87">
        <v>0</v>
      </c>
      <c r="BJ87">
        <v>1</v>
      </c>
      <c r="BK87">
        <v>1</v>
      </c>
      <c r="BL87">
        <v>1</v>
      </c>
      <c r="BM87">
        <v>1</v>
      </c>
      <c r="BN87">
        <v>0</v>
      </c>
      <c r="BO87">
        <v>1</v>
      </c>
      <c r="BP87">
        <v>0</v>
      </c>
      <c r="BQ87">
        <v>1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>
        <v>1</v>
      </c>
      <c r="BZ87">
        <v>1</v>
      </c>
      <c r="CA87">
        <v>1</v>
      </c>
      <c r="CB87">
        <v>1</v>
      </c>
      <c r="CC87">
        <v>17</v>
      </c>
    </row>
    <row r="88" spans="1:81" ht="12.75">
      <c r="A88" t="s">
        <v>97</v>
      </c>
      <c r="B88" s="1">
        <v>38309</v>
      </c>
      <c r="C88" s="2">
        <v>0.3707638888888889</v>
      </c>
      <c r="D88" t="s">
        <v>65</v>
      </c>
      <c r="E88">
        <v>18</v>
      </c>
      <c r="F88" t="s">
        <v>64</v>
      </c>
      <c r="G88">
        <v>12</v>
      </c>
      <c r="H88">
        <v>-1</v>
      </c>
      <c r="I88">
        <v>-1</v>
      </c>
      <c r="J88">
        <v>-1</v>
      </c>
      <c r="K88">
        <v>1</v>
      </c>
      <c r="L88">
        <v>-1</v>
      </c>
      <c r="M88">
        <v>-1</v>
      </c>
      <c r="N88">
        <v>-1</v>
      </c>
      <c r="O88">
        <v>-1</v>
      </c>
      <c r="P88">
        <v>-1</v>
      </c>
      <c r="Q88">
        <v>-1</v>
      </c>
      <c r="R88">
        <v>-1</v>
      </c>
      <c r="S88">
        <v>-1</v>
      </c>
      <c r="T88">
        <v>1</v>
      </c>
      <c r="U88">
        <v>-1</v>
      </c>
      <c r="V88">
        <v>-1</v>
      </c>
      <c r="W88">
        <v>-1</v>
      </c>
      <c r="X88">
        <v>-1</v>
      </c>
      <c r="Y88">
        <v>-1</v>
      </c>
      <c r="Z88">
        <v>-1</v>
      </c>
      <c r="AA88">
        <v>-1</v>
      </c>
      <c r="AB88">
        <v>-1</v>
      </c>
      <c r="AC88" s="1">
        <v>38309</v>
      </c>
      <c r="AD88" s="2">
        <v>0.3809606481481482</v>
      </c>
      <c r="AE88" t="s">
        <v>65</v>
      </c>
      <c r="AF88">
        <v>18</v>
      </c>
      <c r="AG88" t="s">
        <v>64</v>
      </c>
      <c r="AH88">
        <v>12</v>
      </c>
      <c r="AI88">
        <v>-1</v>
      </c>
      <c r="AJ88">
        <v>-1</v>
      </c>
      <c r="AK88">
        <v>-1</v>
      </c>
      <c r="AL88">
        <v>1</v>
      </c>
      <c r="AM88">
        <v>-1</v>
      </c>
      <c r="AN88">
        <v>-1</v>
      </c>
      <c r="AO88">
        <v>1</v>
      </c>
      <c r="AP88">
        <v>-1</v>
      </c>
      <c r="AQ88">
        <v>-1</v>
      </c>
      <c r="AR88">
        <v>-1</v>
      </c>
      <c r="AS88">
        <v>-1</v>
      </c>
      <c r="AT88">
        <v>-1</v>
      </c>
      <c r="AU88">
        <v>1</v>
      </c>
      <c r="AV88">
        <v>-1</v>
      </c>
      <c r="AW88">
        <v>1</v>
      </c>
      <c r="AX88">
        <v>1</v>
      </c>
      <c r="AY88">
        <v>-1</v>
      </c>
      <c r="AZ88">
        <v>-1</v>
      </c>
      <c r="BA88">
        <v>-1</v>
      </c>
      <c r="BB88">
        <v>-1</v>
      </c>
      <c r="BC88">
        <v>-1</v>
      </c>
      <c r="BD88" t="s">
        <v>38</v>
      </c>
      <c r="BE88" t="s">
        <v>38</v>
      </c>
      <c r="BF88" t="s">
        <v>38</v>
      </c>
      <c r="BG88" t="s">
        <v>63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0</v>
      </c>
      <c r="BO88">
        <v>1</v>
      </c>
      <c r="BP88">
        <v>1</v>
      </c>
      <c r="BQ88">
        <v>1</v>
      </c>
      <c r="BR88">
        <v>1</v>
      </c>
      <c r="BS88">
        <v>1</v>
      </c>
      <c r="BT88">
        <v>1</v>
      </c>
      <c r="BU88">
        <v>1</v>
      </c>
      <c r="BV88">
        <v>0</v>
      </c>
      <c r="BW88">
        <v>0</v>
      </c>
      <c r="BX88">
        <v>1</v>
      </c>
      <c r="BY88">
        <v>1</v>
      </c>
      <c r="BZ88">
        <v>1</v>
      </c>
      <c r="CA88">
        <v>1</v>
      </c>
      <c r="CB88">
        <v>1</v>
      </c>
      <c r="CC88">
        <v>18</v>
      </c>
    </row>
    <row r="89" spans="1:81" ht="12.75">
      <c r="A89" t="s">
        <v>97</v>
      </c>
      <c r="B89" s="1">
        <v>38309</v>
      </c>
      <c r="C89" s="2">
        <v>0.6736342592592592</v>
      </c>
      <c r="D89" t="s">
        <v>65</v>
      </c>
      <c r="E89">
        <v>19</v>
      </c>
      <c r="F89" t="s">
        <v>66</v>
      </c>
      <c r="G89">
        <v>13</v>
      </c>
      <c r="H89">
        <v>1</v>
      </c>
      <c r="I89">
        <v>1</v>
      </c>
      <c r="J89">
        <v>-1</v>
      </c>
      <c r="K89">
        <v>1</v>
      </c>
      <c r="L89">
        <v>1</v>
      </c>
      <c r="M89">
        <v>1</v>
      </c>
      <c r="N89">
        <v>1</v>
      </c>
      <c r="O89">
        <v>1</v>
      </c>
      <c r="P89">
        <v>1</v>
      </c>
      <c r="Q89">
        <v>1</v>
      </c>
      <c r="R89">
        <v>-1</v>
      </c>
      <c r="S89">
        <v>1</v>
      </c>
      <c r="T89">
        <v>-1</v>
      </c>
      <c r="U89">
        <v>1</v>
      </c>
      <c r="V89">
        <v>1</v>
      </c>
      <c r="W89">
        <v>1</v>
      </c>
      <c r="X89">
        <v>1</v>
      </c>
      <c r="Y89">
        <v>1</v>
      </c>
      <c r="Z89">
        <v>-1</v>
      </c>
      <c r="AA89">
        <v>1</v>
      </c>
      <c r="AB89">
        <v>1</v>
      </c>
      <c r="AC89" s="1">
        <v>38309</v>
      </c>
      <c r="AD89" s="2">
        <v>0.688888888888889</v>
      </c>
      <c r="AE89" t="s">
        <v>65</v>
      </c>
      <c r="AF89">
        <v>19</v>
      </c>
      <c r="AG89" t="s">
        <v>66</v>
      </c>
      <c r="AH89">
        <v>13</v>
      </c>
      <c r="AI89">
        <v>1</v>
      </c>
      <c r="AJ89">
        <v>1</v>
      </c>
      <c r="AK89">
        <v>-1</v>
      </c>
      <c r="AL89">
        <v>1</v>
      </c>
      <c r="AM89">
        <v>1</v>
      </c>
      <c r="AN89">
        <v>1</v>
      </c>
      <c r="AO89">
        <v>-1</v>
      </c>
      <c r="AP89">
        <v>1</v>
      </c>
      <c r="AQ89">
        <v>1</v>
      </c>
      <c r="AR89">
        <v>1</v>
      </c>
      <c r="AS89">
        <v>1</v>
      </c>
      <c r="AT89">
        <v>1</v>
      </c>
      <c r="AU89">
        <v>-1</v>
      </c>
      <c r="AV89">
        <v>-1</v>
      </c>
      <c r="AW89">
        <v>1</v>
      </c>
      <c r="AX89">
        <v>1</v>
      </c>
      <c r="AY89">
        <v>-1</v>
      </c>
      <c r="AZ89">
        <v>1</v>
      </c>
      <c r="BA89">
        <v>-1</v>
      </c>
      <c r="BB89">
        <v>-1</v>
      </c>
      <c r="BC89">
        <v>1</v>
      </c>
      <c r="BD89" t="s">
        <v>38</v>
      </c>
      <c r="BE89" t="s">
        <v>38</v>
      </c>
      <c r="BF89" t="s">
        <v>38</v>
      </c>
      <c r="BG89" t="s">
        <v>61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0</v>
      </c>
      <c r="BO89">
        <v>1</v>
      </c>
      <c r="BP89">
        <v>1</v>
      </c>
      <c r="BQ89">
        <v>1</v>
      </c>
      <c r="BR89">
        <v>0</v>
      </c>
      <c r="BS89">
        <v>1</v>
      </c>
      <c r="BT89">
        <v>1</v>
      </c>
      <c r="BU89">
        <v>0</v>
      </c>
      <c r="BV89">
        <v>1</v>
      </c>
      <c r="BW89">
        <v>1</v>
      </c>
      <c r="BX89">
        <v>0</v>
      </c>
      <c r="BY89">
        <v>1</v>
      </c>
      <c r="BZ89">
        <v>1</v>
      </c>
      <c r="CA89">
        <v>0</v>
      </c>
      <c r="CB89">
        <v>1</v>
      </c>
      <c r="CC89">
        <v>16</v>
      </c>
    </row>
    <row r="90" spans="1:81" ht="12.75">
      <c r="A90" t="s">
        <v>97</v>
      </c>
      <c r="B90" s="1">
        <v>38309</v>
      </c>
      <c r="C90" s="2">
        <v>0.6613541666666667</v>
      </c>
      <c r="D90" t="s">
        <v>99</v>
      </c>
      <c r="E90">
        <v>20</v>
      </c>
      <c r="F90" t="s">
        <v>64</v>
      </c>
      <c r="G90">
        <v>12</v>
      </c>
      <c r="H90">
        <v>1</v>
      </c>
      <c r="I90">
        <v>1</v>
      </c>
      <c r="J90">
        <v>-1</v>
      </c>
      <c r="K90">
        <v>1</v>
      </c>
      <c r="L90">
        <v>-1</v>
      </c>
      <c r="M90">
        <v>1</v>
      </c>
      <c r="N90">
        <v>1</v>
      </c>
      <c r="O90">
        <v>1</v>
      </c>
      <c r="P90">
        <v>-1</v>
      </c>
      <c r="Q90">
        <v>1</v>
      </c>
      <c r="R90">
        <v>-1</v>
      </c>
      <c r="S90">
        <v>1</v>
      </c>
      <c r="T90">
        <v>-1</v>
      </c>
      <c r="U90">
        <v>-1</v>
      </c>
      <c r="V90">
        <v>1</v>
      </c>
      <c r="W90">
        <v>1</v>
      </c>
      <c r="X90">
        <v>1</v>
      </c>
      <c r="Y90">
        <v>-1</v>
      </c>
      <c r="Z90">
        <v>1</v>
      </c>
      <c r="AA90">
        <v>1</v>
      </c>
      <c r="AB90">
        <v>1</v>
      </c>
      <c r="AC90" s="1">
        <v>38309</v>
      </c>
      <c r="AD90" s="2">
        <v>0.6748842592592593</v>
      </c>
      <c r="AE90" t="s">
        <v>99</v>
      </c>
      <c r="AF90">
        <v>20</v>
      </c>
      <c r="AG90" t="s">
        <v>64</v>
      </c>
      <c r="AH90">
        <v>12</v>
      </c>
      <c r="AI90">
        <v>1</v>
      </c>
      <c r="AJ90">
        <v>1</v>
      </c>
      <c r="AK90">
        <v>-1</v>
      </c>
      <c r="AL90">
        <v>1</v>
      </c>
      <c r="AM90">
        <v>-1</v>
      </c>
      <c r="AN90">
        <v>1</v>
      </c>
      <c r="AO90">
        <v>-1</v>
      </c>
      <c r="AP90">
        <v>1</v>
      </c>
      <c r="AQ90">
        <v>-1</v>
      </c>
      <c r="AR90">
        <v>1</v>
      </c>
      <c r="AS90">
        <v>-1</v>
      </c>
      <c r="AT90">
        <v>1</v>
      </c>
      <c r="AU90">
        <v>1</v>
      </c>
      <c r="AV90">
        <v>-1</v>
      </c>
      <c r="AW90">
        <v>1</v>
      </c>
      <c r="AX90">
        <v>1</v>
      </c>
      <c r="AY90">
        <v>-1</v>
      </c>
      <c r="AZ90">
        <v>1</v>
      </c>
      <c r="BA90">
        <v>-1</v>
      </c>
      <c r="BB90">
        <v>1</v>
      </c>
      <c r="BC90">
        <v>1</v>
      </c>
      <c r="BD90" t="s">
        <v>38</v>
      </c>
      <c r="BE90" t="s">
        <v>38</v>
      </c>
      <c r="BF90" t="s">
        <v>38</v>
      </c>
      <c r="BG90" t="s">
        <v>61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0</v>
      </c>
      <c r="BO90">
        <v>1</v>
      </c>
      <c r="BP90">
        <v>1</v>
      </c>
      <c r="BQ90">
        <v>1</v>
      </c>
      <c r="BR90">
        <v>1</v>
      </c>
      <c r="BS90">
        <v>1</v>
      </c>
      <c r="BT90">
        <v>0</v>
      </c>
      <c r="BU90">
        <v>1</v>
      </c>
      <c r="BV90">
        <v>1</v>
      </c>
      <c r="BW90">
        <v>1</v>
      </c>
      <c r="BX90">
        <v>0</v>
      </c>
      <c r="BY90">
        <v>0</v>
      </c>
      <c r="BZ90">
        <v>0</v>
      </c>
      <c r="CA90">
        <v>1</v>
      </c>
      <c r="CB90">
        <v>1</v>
      </c>
      <c r="CC90">
        <v>16</v>
      </c>
    </row>
    <row r="91" spans="1:81" ht="12.75">
      <c r="A91" t="s">
        <v>97</v>
      </c>
      <c r="B91" s="1">
        <v>38309</v>
      </c>
      <c r="C91" s="2">
        <v>0.6585995370370371</v>
      </c>
      <c r="D91" t="s">
        <v>65</v>
      </c>
      <c r="E91">
        <v>18</v>
      </c>
      <c r="F91" t="s">
        <v>66</v>
      </c>
      <c r="G91">
        <v>12</v>
      </c>
      <c r="H91">
        <v>-1</v>
      </c>
      <c r="I91">
        <v>-1</v>
      </c>
      <c r="J91">
        <v>-1</v>
      </c>
      <c r="K91">
        <v>1</v>
      </c>
      <c r="L91">
        <v>-1</v>
      </c>
      <c r="M91">
        <v>-1</v>
      </c>
      <c r="N91">
        <v>-1</v>
      </c>
      <c r="O91">
        <v>1</v>
      </c>
      <c r="P91">
        <v>-1</v>
      </c>
      <c r="Q91">
        <v>-1</v>
      </c>
      <c r="R91">
        <v>-1</v>
      </c>
      <c r="S91">
        <v>1</v>
      </c>
      <c r="T91">
        <v>1</v>
      </c>
      <c r="U91">
        <v>-1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>
        <v>1</v>
      </c>
      <c r="AC91" s="1">
        <v>38309</v>
      </c>
      <c r="AD91" s="2">
        <v>0.6735532407407407</v>
      </c>
      <c r="AE91" t="s">
        <v>65</v>
      </c>
      <c r="AF91">
        <v>18</v>
      </c>
      <c r="AG91" t="s">
        <v>66</v>
      </c>
      <c r="AH91">
        <v>13</v>
      </c>
      <c r="AI91">
        <v>-1</v>
      </c>
      <c r="AJ91">
        <v>-1</v>
      </c>
      <c r="AK91">
        <v>-1</v>
      </c>
      <c r="AL91">
        <v>1</v>
      </c>
      <c r="AM91">
        <v>1</v>
      </c>
      <c r="AN91">
        <v>1</v>
      </c>
      <c r="AO91">
        <v>-1</v>
      </c>
      <c r="AP91">
        <v>-1</v>
      </c>
      <c r="AQ91">
        <v>-1</v>
      </c>
      <c r="AR91">
        <v>-1</v>
      </c>
      <c r="AS91">
        <v>1</v>
      </c>
      <c r="AT91">
        <v>1</v>
      </c>
      <c r="AU91">
        <v>1</v>
      </c>
      <c r="AV91">
        <v>-1</v>
      </c>
      <c r="AW91">
        <v>1</v>
      </c>
      <c r="AX91">
        <v>1</v>
      </c>
      <c r="AY91">
        <v>1</v>
      </c>
      <c r="AZ91">
        <v>1</v>
      </c>
      <c r="BA91">
        <v>-1</v>
      </c>
      <c r="BB91">
        <v>1</v>
      </c>
      <c r="BC91">
        <v>1</v>
      </c>
      <c r="BD91" t="s">
        <v>38</v>
      </c>
      <c r="BE91" t="s">
        <v>38</v>
      </c>
      <c r="BF91" t="s">
        <v>38</v>
      </c>
      <c r="BG91" t="s">
        <v>61</v>
      </c>
      <c r="BH91">
        <v>1</v>
      </c>
      <c r="BI91">
        <v>1</v>
      </c>
      <c r="BJ91">
        <v>1</v>
      </c>
      <c r="BK91">
        <v>1</v>
      </c>
      <c r="BL91">
        <v>0</v>
      </c>
      <c r="BM91">
        <v>0</v>
      </c>
      <c r="BN91">
        <v>1</v>
      </c>
      <c r="BO91">
        <v>0</v>
      </c>
      <c r="BP91">
        <v>1</v>
      </c>
      <c r="BQ91">
        <v>1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>
        <v>1</v>
      </c>
      <c r="BZ91">
        <v>0</v>
      </c>
      <c r="CA91">
        <v>1</v>
      </c>
      <c r="CB91">
        <v>1</v>
      </c>
      <c r="CC91">
        <v>16</v>
      </c>
    </row>
    <row r="92" spans="1:81" ht="12.75">
      <c r="A92" t="s">
        <v>97</v>
      </c>
      <c r="B92" s="1">
        <v>38309</v>
      </c>
      <c r="C92" s="2">
        <v>0.6678356481481482</v>
      </c>
      <c r="D92" t="s">
        <v>65</v>
      </c>
      <c r="E92">
        <v>19</v>
      </c>
      <c r="F92" t="s">
        <v>66</v>
      </c>
      <c r="G92">
        <v>15</v>
      </c>
      <c r="H92">
        <v>1</v>
      </c>
      <c r="I92">
        <v>1</v>
      </c>
      <c r="J92">
        <v>-1</v>
      </c>
      <c r="K92">
        <v>1</v>
      </c>
      <c r="L92">
        <v>1</v>
      </c>
      <c r="M92">
        <v>1</v>
      </c>
      <c r="N92">
        <v>-1</v>
      </c>
      <c r="O92">
        <v>1</v>
      </c>
      <c r="P92">
        <v>1</v>
      </c>
      <c r="Q92">
        <v>1</v>
      </c>
      <c r="R92">
        <v>-1</v>
      </c>
      <c r="S92">
        <v>1</v>
      </c>
      <c r="T92">
        <v>-1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>
        <v>1</v>
      </c>
      <c r="AC92" s="1">
        <v>38309</v>
      </c>
      <c r="AD92" s="2">
        <v>0.6798148148148148</v>
      </c>
      <c r="AE92" t="s">
        <v>65</v>
      </c>
      <c r="AF92">
        <v>19</v>
      </c>
      <c r="AG92" t="s">
        <v>66</v>
      </c>
      <c r="AH92">
        <v>15</v>
      </c>
      <c r="AI92">
        <v>1</v>
      </c>
      <c r="AJ92">
        <v>1</v>
      </c>
      <c r="AK92">
        <v>-1</v>
      </c>
      <c r="AL92">
        <v>1</v>
      </c>
      <c r="AM92">
        <v>-1</v>
      </c>
      <c r="AN92">
        <v>1</v>
      </c>
      <c r="AO92">
        <v>-1</v>
      </c>
      <c r="AP92">
        <v>1</v>
      </c>
      <c r="AQ92">
        <v>1</v>
      </c>
      <c r="AR92">
        <v>1</v>
      </c>
      <c r="AS92">
        <v>1</v>
      </c>
      <c r="AT92">
        <v>1</v>
      </c>
      <c r="AU92">
        <v>1</v>
      </c>
      <c r="AV92">
        <v>1</v>
      </c>
      <c r="AW92">
        <v>1</v>
      </c>
      <c r="AX92">
        <v>1</v>
      </c>
      <c r="AY92">
        <v>1</v>
      </c>
      <c r="AZ92">
        <v>1</v>
      </c>
      <c r="BA92">
        <v>-1</v>
      </c>
      <c r="BB92">
        <v>1</v>
      </c>
      <c r="BC92">
        <v>1</v>
      </c>
      <c r="BD92" t="s">
        <v>38</v>
      </c>
      <c r="BE92" t="s">
        <v>38</v>
      </c>
      <c r="BF92" t="s">
        <v>38</v>
      </c>
      <c r="BG92" t="s">
        <v>61</v>
      </c>
      <c r="BH92">
        <v>1</v>
      </c>
      <c r="BI92">
        <v>1</v>
      </c>
      <c r="BJ92">
        <v>1</v>
      </c>
      <c r="BK92">
        <v>1</v>
      </c>
      <c r="BL92">
        <v>0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0</v>
      </c>
      <c r="BS92">
        <v>1</v>
      </c>
      <c r="BT92">
        <v>0</v>
      </c>
      <c r="BU92">
        <v>1</v>
      </c>
      <c r="BV92">
        <v>1</v>
      </c>
      <c r="BW92">
        <v>1</v>
      </c>
      <c r="BX92">
        <v>1</v>
      </c>
      <c r="BY92">
        <v>1</v>
      </c>
      <c r="BZ92">
        <v>0</v>
      </c>
      <c r="CA92">
        <v>1</v>
      </c>
      <c r="CB92">
        <v>1</v>
      </c>
      <c r="CC92">
        <v>17</v>
      </c>
    </row>
    <row r="93" spans="1:81" ht="12.75">
      <c r="A93" t="s">
        <v>97</v>
      </c>
      <c r="B93" s="1">
        <v>38309</v>
      </c>
      <c r="C93" s="2">
        <v>0.4752893518518519</v>
      </c>
      <c r="D93" t="s">
        <v>65</v>
      </c>
      <c r="E93">
        <v>18</v>
      </c>
      <c r="F93" t="s">
        <v>64</v>
      </c>
      <c r="G93">
        <v>13</v>
      </c>
      <c r="H93">
        <v>1</v>
      </c>
      <c r="I93">
        <v>1</v>
      </c>
      <c r="J93">
        <v>-1</v>
      </c>
      <c r="K93">
        <v>1</v>
      </c>
      <c r="L93">
        <v>1</v>
      </c>
      <c r="M93">
        <v>-1</v>
      </c>
      <c r="N93">
        <v>-1</v>
      </c>
      <c r="O93">
        <v>1</v>
      </c>
      <c r="P93">
        <v>1</v>
      </c>
      <c r="Q93">
        <v>-1</v>
      </c>
      <c r="R93">
        <v>-1</v>
      </c>
      <c r="S93">
        <v>1</v>
      </c>
      <c r="T93">
        <v>1</v>
      </c>
      <c r="U93">
        <v>1</v>
      </c>
      <c r="V93">
        <v>1</v>
      </c>
      <c r="W93">
        <v>-1</v>
      </c>
      <c r="X93">
        <v>1</v>
      </c>
      <c r="Y93">
        <v>1</v>
      </c>
      <c r="Z93">
        <v>1</v>
      </c>
      <c r="AA93">
        <v>1</v>
      </c>
      <c r="AB93">
        <v>1</v>
      </c>
      <c r="AC93" s="1">
        <v>38309</v>
      </c>
      <c r="AD93" s="2">
        <v>0.642824074074074</v>
      </c>
      <c r="AE93" t="s">
        <v>65</v>
      </c>
      <c r="AF93">
        <v>18</v>
      </c>
      <c r="AG93" t="s">
        <v>64</v>
      </c>
      <c r="AH93">
        <v>13</v>
      </c>
      <c r="AI93">
        <v>1</v>
      </c>
      <c r="AJ93">
        <v>1</v>
      </c>
      <c r="AK93">
        <v>-1</v>
      </c>
      <c r="AL93" s="3">
        <v>-1</v>
      </c>
      <c r="AM93">
        <v>1</v>
      </c>
      <c r="AN93">
        <v>-1</v>
      </c>
      <c r="AO93">
        <v>-1</v>
      </c>
      <c r="AP93">
        <v>1</v>
      </c>
      <c r="AQ93">
        <v>1</v>
      </c>
      <c r="AR93">
        <v>1</v>
      </c>
      <c r="AS93">
        <v>1</v>
      </c>
      <c r="AT93">
        <v>1</v>
      </c>
      <c r="AU93">
        <v>1</v>
      </c>
      <c r="AV93">
        <v>1</v>
      </c>
      <c r="AW93">
        <v>1</v>
      </c>
      <c r="AX93">
        <v>1</v>
      </c>
      <c r="AY93">
        <v>-1</v>
      </c>
      <c r="AZ93">
        <v>1</v>
      </c>
      <c r="BA93">
        <v>1</v>
      </c>
      <c r="BB93">
        <v>-1</v>
      </c>
      <c r="BC93">
        <v>1</v>
      </c>
      <c r="BD93" t="s">
        <v>38</v>
      </c>
      <c r="BE93" t="s">
        <v>38</v>
      </c>
      <c r="BF93" t="s">
        <v>38</v>
      </c>
      <c r="BG93" t="s">
        <v>63</v>
      </c>
      <c r="BH93">
        <v>1</v>
      </c>
      <c r="BI93">
        <v>1</v>
      </c>
      <c r="BJ93">
        <v>1</v>
      </c>
      <c r="BK93">
        <v>0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0</v>
      </c>
      <c r="BX93">
        <v>0</v>
      </c>
      <c r="BY93">
        <v>1</v>
      </c>
      <c r="BZ93">
        <v>1</v>
      </c>
      <c r="CA93">
        <v>0</v>
      </c>
      <c r="CB93">
        <v>1</v>
      </c>
      <c r="CC93">
        <v>15</v>
      </c>
    </row>
    <row r="94" spans="1:81" ht="12.75">
      <c r="A94" t="s">
        <v>97</v>
      </c>
      <c r="B94" s="1">
        <v>38309</v>
      </c>
      <c r="C94" s="2">
        <v>0.6724305555555555</v>
      </c>
      <c r="D94" t="s">
        <v>65</v>
      </c>
      <c r="E94">
        <v>18</v>
      </c>
      <c r="F94" t="s">
        <v>64</v>
      </c>
      <c r="G94">
        <v>12</v>
      </c>
      <c r="H94">
        <v>1</v>
      </c>
      <c r="I94">
        <v>-1</v>
      </c>
      <c r="J94">
        <v>-1</v>
      </c>
      <c r="K94">
        <v>1</v>
      </c>
      <c r="L94">
        <v>-1</v>
      </c>
      <c r="M94">
        <v>-1</v>
      </c>
      <c r="N94">
        <v>-1</v>
      </c>
      <c r="O94">
        <v>-1</v>
      </c>
      <c r="P94">
        <v>1</v>
      </c>
      <c r="Q94">
        <v>-1</v>
      </c>
      <c r="R94">
        <v>1</v>
      </c>
      <c r="S94">
        <v>1</v>
      </c>
      <c r="T94">
        <v>1</v>
      </c>
      <c r="U94">
        <v>-1</v>
      </c>
      <c r="V94">
        <v>1</v>
      </c>
      <c r="W94">
        <v>1</v>
      </c>
      <c r="X94">
        <v>1</v>
      </c>
      <c r="Y94">
        <v>1</v>
      </c>
      <c r="Z94">
        <v>1</v>
      </c>
      <c r="AA94">
        <v>1</v>
      </c>
      <c r="AB94">
        <v>-1</v>
      </c>
      <c r="AC94" s="1">
        <v>38309</v>
      </c>
      <c r="AD94" s="2">
        <v>0.6874074074074074</v>
      </c>
      <c r="AE94" t="s">
        <v>65</v>
      </c>
      <c r="AF94">
        <v>18</v>
      </c>
      <c r="AG94" t="s">
        <v>64</v>
      </c>
      <c r="AH94">
        <v>12</v>
      </c>
      <c r="AI94">
        <v>1</v>
      </c>
      <c r="AJ94">
        <v>1</v>
      </c>
      <c r="AK94">
        <v>-1</v>
      </c>
      <c r="AL94">
        <v>1</v>
      </c>
      <c r="AM94">
        <v>-1</v>
      </c>
      <c r="AN94">
        <v>-1</v>
      </c>
      <c r="AO94">
        <v>-1</v>
      </c>
      <c r="AP94">
        <v>1</v>
      </c>
      <c r="AQ94">
        <v>-1</v>
      </c>
      <c r="AR94">
        <v>-1</v>
      </c>
      <c r="AS94">
        <v>-1</v>
      </c>
      <c r="AT94">
        <v>1</v>
      </c>
      <c r="AU94">
        <v>1</v>
      </c>
      <c r="AV94">
        <v>-1</v>
      </c>
      <c r="AW94">
        <v>1</v>
      </c>
      <c r="AX94">
        <v>1</v>
      </c>
      <c r="AY94">
        <v>-1</v>
      </c>
      <c r="AZ94">
        <v>1</v>
      </c>
      <c r="BA94">
        <v>1</v>
      </c>
      <c r="BB94">
        <v>1</v>
      </c>
      <c r="BC94">
        <v>-1</v>
      </c>
      <c r="BD94" t="s">
        <v>38</v>
      </c>
      <c r="BE94" t="s">
        <v>38</v>
      </c>
      <c r="BF94" t="s">
        <v>38</v>
      </c>
      <c r="BG94" t="s">
        <v>61</v>
      </c>
      <c r="BH94">
        <v>1</v>
      </c>
      <c r="BI94">
        <v>0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0</v>
      </c>
      <c r="BP94">
        <v>0</v>
      </c>
      <c r="BQ94">
        <v>1</v>
      </c>
      <c r="BR94">
        <v>0</v>
      </c>
      <c r="BS94">
        <v>1</v>
      </c>
      <c r="BT94">
        <v>1</v>
      </c>
      <c r="BU94">
        <v>1</v>
      </c>
      <c r="BV94">
        <v>1</v>
      </c>
      <c r="BW94">
        <v>1</v>
      </c>
      <c r="BX94">
        <v>0</v>
      </c>
      <c r="BY94">
        <v>1</v>
      </c>
      <c r="BZ94">
        <v>1</v>
      </c>
      <c r="CA94">
        <v>1</v>
      </c>
      <c r="CB94">
        <v>1</v>
      </c>
      <c r="CC94">
        <v>16</v>
      </c>
    </row>
    <row r="95" spans="1:81" ht="12.75">
      <c r="A95" t="s">
        <v>97</v>
      </c>
      <c r="B95" s="1">
        <v>38310</v>
      </c>
      <c r="C95" s="2">
        <v>0.6075578703703703</v>
      </c>
      <c r="D95" t="s">
        <v>65</v>
      </c>
      <c r="E95">
        <v>18</v>
      </c>
      <c r="F95" t="s">
        <v>64</v>
      </c>
      <c r="G95">
        <v>12</v>
      </c>
      <c r="H95">
        <v>1</v>
      </c>
      <c r="I95">
        <v>1</v>
      </c>
      <c r="J95">
        <v>-1</v>
      </c>
      <c r="K95">
        <v>1</v>
      </c>
      <c r="L95">
        <v>-1</v>
      </c>
      <c r="M95">
        <v>1</v>
      </c>
      <c r="N95">
        <v>1</v>
      </c>
      <c r="O95">
        <v>1</v>
      </c>
      <c r="P95">
        <v>1</v>
      </c>
      <c r="Q95">
        <v>1</v>
      </c>
      <c r="R95">
        <v>-1</v>
      </c>
      <c r="S95">
        <v>1</v>
      </c>
      <c r="T95">
        <v>-1</v>
      </c>
      <c r="U95">
        <v>1</v>
      </c>
      <c r="V95">
        <v>1</v>
      </c>
      <c r="W95">
        <v>1</v>
      </c>
      <c r="X95">
        <v>1</v>
      </c>
      <c r="Y95">
        <v>1</v>
      </c>
      <c r="Z95">
        <v>1</v>
      </c>
      <c r="AA95">
        <v>1</v>
      </c>
      <c r="AB95">
        <v>1</v>
      </c>
      <c r="AC95" s="1">
        <v>38310</v>
      </c>
      <c r="AD95" s="2">
        <v>0.6251388888888889</v>
      </c>
      <c r="AE95" t="s">
        <v>65</v>
      </c>
      <c r="AF95">
        <v>18</v>
      </c>
      <c r="AG95" t="s">
        <v>64</v>
      </c>
      <c r="AH95">
        <v>12</v>
      </c>
      <c r="AI95">
        <v>1</v>
      </c>
      <c r="AJ95">
        <v>1</v>
      </c>
      <c r="AK95">
        <v>-1</v>
      </c>
      <c r="AL95">
        <v>1</v>
      </c>
      <c r="AM95">
        <v>-1</v>
      </c>
      <c r="AN95">
        <v>1</v>
      </c>
      <c r="AO95">
        <v>1</v>
      </c>
      <c r="AP95">
        <v>1</v>
      </c>
      <c r="AQ95">
        <v>-1</v>
      </c>
      <c r="AR95">
        <v>1</v>
      </c>
      <c r="AS95">
        <v>-1</v>
      </c>
      <c r="AT95">
        <v>1</v>
      </c>
      <c r="AU95">
        <v>1</v>
      </c>
      <c r="AV95">
        <v>1</v>
      </c>
      <c r="AW95">
        <v>1</v>
      </c>
      <c r="AX95">
        <v>1</v>
      </c>
      <c r="AY95">
        <v>-1</v>
      </c>
      <c r="AZ95">
        <v>1</v>
      </c>
      <c r="BA95">
        <v>-1</v>
      </c>
      <c r="BB95">
        <v>1</v>
      </c>
      <c r="BC95">
        <v>1</v>
      </c>
      <c r="BD95" t="s">
        <v>38</v>
      </c>
      <c r="BE95" t="s">
        <v>38</v>
      </c>
      <c r="BF95" t="s">
        <v>38</v>
      </c>
      <c r="BG95" t="s">
        <v>61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0</v>
      </c>
      <c r="BQ95">
        <v>1</v>
      </c>
      <c r="BR95">
        <v>1</v>
      </c>
      <c r="BS95">
        <v>1</v>
      </c>
      <c r="BT95">
        <v>0</v>
      </c>
      <c r="BU95">
        <v>1</v>
      </c>
      <c r="BV95">
        <v>1</v>
      </c>
      <c r="BW95">
        <v>1</v>
      </c>
      <c r="BX95">
        <v>0</v>
      </c>
      <c r="BY95">
        <v>1</v>
      </c>
      <c r="BZ95">
        <v>0</v>
      </c>
      <c r="CA95">
        <v>1</v>
      </c>
      <c r="CB95">
        <v>1</v>
      </c>
      <c r="CC95">
        <v>17</v>
      </c>
    </row>
    <row r="96" spans="1:81" ht="12.75">
      <c r="A96" t="s">
        <v>97</v>
      </c>
      <c r="B96" s="1">
        <v>38309</v>
      </c>
      <c r="C96" s="2">
        <v>0.6717361111111111</v>
      </c>
      <c r="D96" t="s">
        <v>65</v>
      </c>
      <c r="E96">
        <v>23</v>
      </c>
      <c r="F96" t="s">
        <v>64</v>
      </c>
      <c r="G96">
        <v>16</v>
      </c>
      <c r="H96">
        <v>1</v>
      </c>
      <c r="I96">
        <v>1</v>
      </c>
      <c r="J96">
        <v>-1</v>
      </c>
      <c r="K96">
        <v>1</v>
      </c>
      <c r="L96">
        <v>-1</v>
      </c>
      <c r="M96">
        <v>1</v>
      </c>
      <c r="N96">
        <v>1</v>
      </c>
      <c r="O96">
        <v>1</v>
      </c>
      <c r="P96">
        <v>-1</v>
      </c>
      <c r="Q96">
        <v>1</v>
      </c>
      <c r="R96">
        <v>-1</v>
      </c>
      <c r="S96">
        <v>1</v>
      </c>
      <c r="T96">
        <v>1</v>
      </c>
      <c r="U96">
        <v>1</v>
      </c>
      <c r="V96">
        <v>1</v>
      </c>
      <c r="W96">
        <v>1</v>
      </c>
      <c r="X96">
        <v>-1</v>
      </c>
      <c r="Y96">
        <v>1</v>
      </c>
      <c r="Z96">
        <v>1</v>
      </c>
      <c r="AA96">
        <v>1</v>
      </c>
      <c r="AB96">
        <v>1</v>
      </c>
      <c r="AC96" s="1">
        <v>38309</v>
      </c>
      <c r="AD96" s="2">
        <v>0.6891435185185185</v>
      </c>
      <c r="AE96" t="s">
        <v>65</v>
      </c>
      <c r="AF96">
        <v>23</v>
      </c>
      <c r="AG96" t="s">
        <v>64</v>
      </c>
      <c r="AH96">
        <v>16</v>
      </c>
      <c r="AI96">
        <v>1</v>
      </c>
      <c r="AJ96">
        <v>1</v>
      </c>
      <c r="AK96">
        <v>-1</v>
      </c>
      <c r="AL96">
        <v>1</v>
      </c>
      <c r="AM96">
        <v>-1</v>
      </c>
      <c r="AN96">
        <v>1</v>
      </c>
      <c r="AO96">
        <v>-1</v>
      </c>
      <c r="AP96">
        <v>1</v>
      </c>
      <c r="AQ96">
        <v>-1</v>
      </c>
      <c r="AR96">
        <v>1</v>
      </c>
      <c r="AS96">
        <v>-1</v>
      </c>
      <c r="AT96">
        <v>1</v>
      </c>
      <c r="AU96">
        <v>1</v>
      </c>
      <c r="AV96">
        <v>-1</v>
      </c>
      <c r="AW96">
        <v>1</v>
      </c>
      <c r="AX96">
        <v>1</v>
      </c>
      <c r="AY96">
        <v>-1</v>
      </c>
      <c r="AZ96">
        <v>1</v>
      </c>
      <c r="BA96">
        <v>1</v>
      </c>
      <c r="BB96">
        <v>1</v>
      </c>
      <c r="BC96">
        <v>1</v>
      </c>
      <c r="BD96" t="s">
        <v>38</v>
      </c>
      <c r="BE96" t="s">
        <v>38</v>
      </c>
      <c r="BF96" t="s">
        <v>38</v>
      </c>
      <c r="BG96" t="s">
        <v>61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0</v>
      </c>
      <c r="BO96">
        <v>1</v>
      </c>
      <c r="BP96">
        <v>1</v>
      </c>
      <c r="BQ96">
        <v>1</v>
      </c>
      <c r="BR96">
        <v>1</v>
      </c>
      <c r="BS96">
        <v>1</v>
      </c>
      <c r="BT96">
        <v>1</v>
      </c>
      <c r="BU96">
        <v>0</v>
      </c>
      <c r="BV96">
        <v>1</v>
      </c>
      <c r="BW96">
        <v>1</v>
      </c>
      <c r="BX96">
        <v>1</v>
      </c>
      <c r="BY96">
        <v>1</v>
      </c>
      <c r="BZ96">
        <v>1</v>
      </c>
      <c r="CA96">
        <v>1</v>
      </c>
      <c r="CB96">
        <v>1</v>
      </c>
      <c r="CC96">
        <v>19</v>
      </c>
    </row>
    <row r="97" spans="1:81" ht="12.75">
      <c r="A97" t="s">
        <v>97</v>
      </c>
      <c r="B97" s="1">
        <v>38309</v>
      </c>
      <c r="C97" s="2">
        <v>0.6924768518518518</v>
      </c>
      <c r="D97" t="s">
        <v>41</v>
      </c>
      <c r="E97">
        <v>23</v>
      </c>
      <c r="F97" t="s">
        <v>66</v>
      </c>
      <c r="G97">
        <v>12</v>
      </c>
      <c r="H97">
        <v>1</v>
      </c>
      <c r="I97">
        <v>1</v>
      </c>
      <c r="J97">
        <v>-1</v>
      </c>
      <c r="K97">
        <v>1</v>
      </c>
      <c r="L97">
        <v>1</v>
      </c>
      <c r="M97">
        <v>-1</v>
      </c>
      <c r="N97">
        <v>-1</v>
      </c>
      <c r="O97">
        <v>1</v>
      </c>
      <c r="P97">
        <v>-1</v>
      </c>
      <c r="Q97">
        <v>-1</v>
      </c>
      <c r="R97">
        <v>-1</v>
      </c>
      <c r="S97">
        <v>1</v>
      </c>
      <c r="T97">
        <v>1</v>
      </c>
      <c r="U97">
        <v>-1</v>
      </c>
      <c r="V97">
        <v>1</v>
      </c>
      <c r="W97">
        <v>1</v>
      </c>
      <c r="X97">
        <v>1</v>
      </c>
      <c r="Y97">
        <v>1</v>
      </c>
      <c r="Z97">
        <v>1</v>
      </c>
      <c r="AA97">
        <v>1</v>
      </c>
      <c r="AB97">
        <v>1</v>
      </c>
      <c r="AC97" s="1">
        <v>38309</v>
      </c>
      <c r="AD97" s="2">
        <v>0.7257638888888889</v>
      </c>
      <c r="AE97" t="s">
        <v>41</v>
      </c>
      <c r="AF97">
        <v>23</v>
      </c>
      <c r="AG97" t="s">
        <v>66</v>
      </c>
      <c r="AH97">
        <v>12</v>
      </c>
      <c r="AI97">
        <v>1</v>
      </c>
      <c r="AJ97">
        <v>1</v>
      </c>
      <c r="AK97">
        <v>-1</v>
      </c>
      <c r="AL97">
        <v>1</v>
      </c>
      <c r="AM97">
        <v>1</v>
      </c>
      <c r="AN97">
        <v>1</v>
      </c>
      <c r="AO97">
        <v>-1</v>
      </c>
      <c r="AP97">
        <v>1</v>
      </c>
      <c r="AQ97">
        <v>-1</v>
      </c>
      <c r="AR97">
        <v>1</v>
      </c>
      <c r="AS97">
        <v>-1</v>
      </c>
      <c r="AT97">
        <v>-1</v>
      </c>
      <c r="AU97">
        <v>1</v>
      </c>
      <c r="AV97">
        <v>1</v>
      </c>
      <c r="AW97">
        <v>1</v>
      </c>
      <c r="AX97">
        <v>1</v>
      </c>
      <c r="AY97">
        <v>-1</v>
      </c>
      <c r="AZ97">
        <v>1</v>
      </c>
      <c r="BA97">
        <v>1</v>
      </c>
      <c r="BB97">
        <v>1</v>
      </c>
      <c r="BC97">
        <v>1</v>
      </c>
      <c r="BD97" t="s">
        <v>38</v>
      </c>
      <c r="BE97" t="s">
        <v>38</v>
      </c>
      <c r="BF97" t="s">
        <v>38</v>
      </c>
      <c r="BG97" t="s">
        <v>61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0</v>
      </c>
      <c r="BN97">
        <v>1</v>
      </c>
      <c r="BO97">
        <v>1</v>
      </c>
      <c r="BP97">
        <v>1</v>
      </c>
      <c r="BQ97">
        <v>0</v>
      </c>
      <c r="BR97">
        <v>1</v>
      </c>
      <c r="BS97">
        <v>0</v>
      </c>
      <c r="BT97">
        <v>1</v>
      </c>
      <c r="BU97">
        <v>0</v>
      </c>
      <c r="BV97">
        <v>1</v>
      </c>
      <c r="BW97">
        <v>1</v>
      </c>
      <c r="BX97">
        <v>0</v>
      </c>
      <c r="BY97">
        <v>1</v>
      </c>
      <c r="BZ97">
        <v>1</v>
      </c>
      <c r="CA97">
        <v>1</v>
      </c>
      <c r="CB97">
        <v>1</v>
      </c>
      <c r="CC97">
        <v>16</v>
      </c>
    </row>
    <row r="98" spans="1:81" ht="12.75">
      <c r="A98" t="s">
        <v>97</v>
      </c>
      <c r="B98" s="1">
        <v>38308</v>
      </c>
      <c r="C98" s="2">
        <v>0.9719560185185184</v>
      </c>
      <c r="D98" t="s">
        <v>65</v>
      </c>
      <c r="E98">
        <v>18</v>
      </c>
      <c r="F98" t="s">
        <v>64</v>
      </c>
      <c r="G98">
        <v>13</v>
      </c>
      <c r="H98">
        <v>1</v>
      </c>
      <c r="I98">
        <v>-1</v>
      </c>
      <c r="J98">
        <v>-1</v>
      </c>
      <c r="K98">
        <v>1</v>
      </c>
      <c r="L98">
        <v>-1</v>
      </c>
      <c r="M98">
        <v>-1</v>
      </c>
      <c r="N98">
        <v>1</v>
      </c>
      <c r="O98">
        <v>1</v>
      </c>
      <c r="P98">
        <v>1</v>
      </c>
      <c r="Q98">
        <v>1</v>
      </c>
      <c r="R98">
        <v>-1</v>
      </c>
      <c r="S98">
        <v>1</v>
      </c>
      <c r="T98">
        <v>-1</v>
      </c>
      <c r="U98">
        <v>1</v>
      </c>
      <c r="V98">
        <v>1</v>
      </c>
      <c r="W98">
        <v>1</v>
      </c>
      <c r="X98">
        <v>1</v>
      </c>
      <c r="Y98">
        <v>1</v>
      </c>
      <c r="Z98">
        <v>-1</v>
      </c>
      <c r="AA98">
        <v>-1</v>
      </c>
      <c r="AB98">
        <v>1</v>
      </c>
      <c r="AC98" s="1">
        <v>38309</v>
      </c>
      <c r="AD98" s="2">
        <v>0.008101851851851851</v>
      </c>
      <c r="AE98" t="s">
        <v>65</v>
      </c>
      <c r="AF98">
        <v>18</v>
      </c>
      <c r="AG98" t="s">
        <v>64</v>
      </c>
      <c r="AH98">
        <v>13</v>
      </c>
      <c r="AI98">
        <v>1</v>
      </c>
      <c r="AJ98">
        <v>1</v>
      </c>
      <c r="AK98">
        <v>-1</v>
      </c>
      <c r="AL98">
        <v>1</v>
      </c>
      <c r="AM98">
        <v>-1</v>
      </c>
      <c r="AN98">
        <v>1</v>
      </c>
      <c r="AO98">
        <v>1</v>
      </c>
      <c r="AP98">
        <v>1</v>
      </c>
      <c r="AQ98">
        <v>1</v>
      </c>
      <c r="AR98">
        <v>1</v>
      </c>
      <c r="AS98">
        <v>-1</v>
      </c>
      <c r="AT98">
        <v>-1</v>
      </c>
      <c r="AU98">
        <v>-1</v>
      </c>
      <c r="AV98">
        <v>1</v>
      </c>
      <c r="AW98">
        <v>1</v>
      </c>
      <c r="AX98">
        <v>1</v>
      </c>
      <c r="AY98">
        <v>1</v>
      </c>
      <c r="AZ98">
        <v>1</v>
      </c>
      <c r="BA98">
        <v>-1</v>
      </c>
      <c r="BB98">
        <v>1</v>
      </c>
      <c r="BC98">
        <v>1</v>
      </c>
      <c r="BD98" t="s">
        <v>38</v>
      </c>
      <c r="BE98" t="s">
        <v>38</v>
      </c>
      <c r="BF98" t="s">
        <v>38</v>
      </c>
      <c r="BG98" t="s">
        <v>63</v>
      </c>
      <c r="BH98">
        <v>1</v>
      </c>
      <c r="BI98">
        <v>0</v>
      </c>
      <c r="BJ98">
        <v>1</v>
      </c>
      <c r="BK98">
        <v>1</v>
      </c>
      <c r="BL98">
        <v>1</v>
      </c>
      <c r="BM98">
        <v>0</v>
      </c>
      <c r="BN98">
        <v>1</v>
      </c>
      <c r="BO98">
        <v>1</v>
      </c>
      <c r="BP98">
        <v>1</v>
      </c>
      <c r="BQ98">
        <v>1</v>
      </c>
      <c r="BR98">
        <v>1</v>
      </c>
      <c r="BS98">
        <v>0</v>
      </c>
      <c r="BT98">
        <v>1</v>
      </c>
      <c r="BU98">
        <v>1</v>
      </c>
      <c r="BV98">
        <v>1</v>
      </c>
      <c r="BW98">
        <v>1</v>
      </c>
      <c r="BX98">
        <v>1</v>
      </c>
      <c r="BY98">
        <v>1</v>
      </c>
      <c r="BZ98">
        <v>1</v>
      </c>
      <c r="CA98">
        <v>0</v>
      </c>
      <c r="CB98">
        <v>1</v>
      </c>
      <c r="CC98">
        <v>17</v>
      </c>
    </row>
    <row r="99" spans="1:81" ht="12.75">
      <c r="A99" t="s">
        <v>97</v>
      </c>
      <c r="B99" s="1">
        <v>38309</v>
      </c>
      <c r="C99" s="2">
        <v>0.6914467592592594</v>
      </c>
      <c r="D99" t="s">
        <v>65</v>
      </c>
      <c r="E99">
        <v>22</v>
      </c>
      <c r="F99" t="s">
        <v>66</v>
      </c>
      <c r="G99">
        <v>15</v>
      </c>
      <c r="H99">
        <v>-1</v>
      </c>
      <c r="I99">
        <v>-1</v>
      </c>
      <c r="J99">
        <v>-1</v>
      </c>
      <c r="K99">
        <v>1</v>
      </c>
      <c r="L99">
        <v>-1</v>
      </c>
      <c r="M99">
        <v>-1</v>
      </c>
      <c r="N99">
        <v>1</v>
      </c>
      <c r="O99">
        <v>-1</v>
      </c>
      <c r="P99">
        <v>-1</v>
      </c>
      <c r="Q99">
        <v>-1</v>
      </c>
      <c r="R99">
        <v>-1</v>
      </c>
      <c r="S99">
        <v>-1</v>
      </c>
      <c r="T99">
        <v>1</v>
      </c>
      <c r="U99">
        <v>-1</v>
      </c>
      <c r="V99">
        <v>1</v>
      </c>
      <c r="W99">
        <v>-1</v>
      </c>
      <c r="X99">
        <v>-1</v>
      </c>
      <c r="Y99">
        <v>-1</v>
      </c>
      <c r="Z99">
        <v>1</v>
      </c>
      <c r="AA99">
        <v>-1</v>
      </c>
      <c r="AB99">
        <v>-1</v>
      </c>
      <c r="AC99" s="1">
        <v>38309</v>
      </c>
      <c r="AD99" s="2">
        <v>0.7034490740740741</v>
      </c>
      <c r="AE99" t="s">
        <v>65</v>
      </c>
      <c r="AF99">
        <v>22</v>
      </c>
      <c r="AG99" t="s">
        <v>66</v>
      </c>
      <c r="AH99">
        <v>22</v>
      </c>
      <c r="AI99">
        <v>-1</v>
      </c>
      <c r="AJ99">
        <v>-1</v>
      </c>
      <c r="AK99" s="3">
        <v>1</v>
      </c>
      <c r="AL99" s="3">
        <v>-1</v>
      </c>
      <c r="AM99">
        <v>1</v>
      </c>
      <c r="AN99">
        <v>-1</v>
      </c>
      <c r="AO99">
        <v>-1</v>
      </c>
      <c r="AP99">
        <v>-1</v>
      </c>
      <c r="AQ99">
        <v>-1</v>
      </c>
      <c r="AR99">
        <v>-1</v>
      </c>
      <c r="AS99">
        <v>-1</v>
      </c>
      <c r="AT99">
        <v>-1</v>
      </c>
      <c r="AU99">
        <v>1</v>
      </c>
      <c r="AV99">
        <v>-1</v>
      </c>
      <c r="AW99">
        <v>-1</v>
      </c>
      <c r="AX99">
        <v>-1</v>
      </c>
      <c r="AY99">
        <v>-1</v>
      </c>
      <c r="AZ99">
        <v>-1</v>
      </c>
      <c r="BA99">
        <v>-1</v>
      </c>
      <c r="BB99">
        <v>-1</v>
      </c>
      <c r="BC99">
        <v>-1</v>
      </c>
      <c r="BD99" t="s">
        <v>38</v>
      </c>
      <c r="BE99" t="s">
        <v>38</v>
      </c>
      <c r="BF99" t="s">
        <v>38</v>
      </c>
      <c r="BG99" t="s">
        <v>61</v>
      </c>
      <c r="BH99">
        <v>1</v>
      </c>
      <c r="BI99">
        <v>1</v>
      </c>
      <c r="BJ99">
        <v>0</v>
      </c>
      <c r="BK99">
        <v>0</v>
      </c>
      <c r="BL99">
        <v>0</v>
      </c>
      <c r="BM99">
        <v>1</v>
      </c>
      <c r="BN99">
        <v>0</v>
      </c>
      <c r="BO99">
        <v>1</v>
      </c>
      <c r="BP99">
        <v>1</v>
      </c>
      <c r="BQ99">
        <v>1</v>
      </c>
      <c r="BR99">
        <v>1</v>
      </c>
      <c r="BS99">
        <v>1</v>
      </c>
      <c r="BT99">
        <v>1</v>
      </c>
      <c r="BU99">
        <v>1</v>
      </c>
      <c r="BV99">
        <v>0</v>
      </c>
      <c r="BW99">
        <v>1</v>
      </c>
      <c r="BX99">
        <v>1</v>
      </c>
      <c r="BY99">
        <v>1</v>
      </c>
      <c r="BZ99">
        <v>0</v>
      </c>
      <c r="CA99">
        <v>1</v>
      </c>
      <c r="CB99">
        <v>1</v>
      </c>
      <c r="CC99">
        <v>15</v>
      </c>
    </row>
    <row r="100" spans="1:81" ht="12.75">
      <c r="A100" t="s">
        <v>97</v>
      </c>
      <c r="B100" s="1">
        <v>38309</v>
      </c>
      <c r="C100" s="2">
        <v>0.6718402777777778</v>
      </c>
      <c r="D100" t="s">
        <v>65</v>
      </c>
      <c r="E100">
        <v>20</v>
      </c>
      <c r="F100" t="s">
        <v>64</v>
      </c>
      <c r="G100">
        <v>14</v>
      </c>
      <c r="H100">
        <v>1</v>
      </c>
      <c r="I100">
        <v>-1</v>
      </c>
      <c r="J100">
        <v>-1</v>
      </c>
      <c r="K100">
        <v>1</v>
      </c>
      <c r="L100">
        <v>-1</v>
      </c>
      <c r="M100">
        <v>-1</v>
      </c>
      <c r="N100">
        <v>1</v>
      </c>
      <c r="O100">
        <v>1</v>
      </c>
      <c r="P100">
        <v>1</v>
      </c>
      <c r="Q100">
        <v>1</v>
      </c>
      <c r="R100">
        <v>-1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1</v>
      </c>
      <c r="Z100">
        <v>-1</v>
      </c>
      <c r="AA100">
        <v>1</v>
      </c>
      <c r="AB100">
        <v>1</v>
      </c>
      <c r="AC100" s="1">
        <v>38309</v>
      </c>
      <c r="AD100" s="2">
        <v>0.6986226851851852</v>
      </c>
      <c r="AE100" t="s">
        <v>65</v>
      </c>
      <c r="AF100">
        <v>20</v>
      </c>
      <c r="AG100" t="s">
        <v>64</v>
      </c>
      <c r="AH100">
        <v>14</v>
      </c>
      <c r="AI100">
        <v>1</v>
      </c>
      <c r="AJ100">
        <v>1</v>
      </c>
      <c r="AK100">
        <v>-1</v>
      </c>
      <c r="AL100">
        <v>1</v>
      </c>
      <c r="AM100">
        <v>-1</v>
      </c>
      <c r="AN100">
        <v>1</v>
      </c>
      <c r="AO100">
        <v>1</v>
      </c>
      <c r="AP100">
        <v>1</v>
      </c>
      <c r="AQ100">
        <v>-1</v>
      </c>
      <c r="AR100">
        <v>1</v>
      </c>
      <c r="AS100">
        <v>-1</v>
      </c>
      <c r="AT100">
        <v>1</v>
      </c>
      <c r="AU100">
        <v>-1</v>
      </c>
      <c r="AV100">
        <v>1</v>
      </c>
      <c r="AW100">
        <v>1</v>
      </c>
      <c r="AX100">
        <v>1</v>
      </c>
      <c r="AY100">
        <v>1</v>
      </c>
      <c r="AZ100">
        <v>1</v>
      </c>
      <c r="BA100">
        <v>-1</v>
      </c>
      <c r="BB100">
        <v>1</v>
      </c>
      <c r="BC100">
        <v>1</v>
      </c>
      <c r="BD100" t="s">
        <v>38</v>
      </c>
      <c r="BE100" t="s">
        <v>38</v>
      </c>
      <c r="BF100" t="s">
        <v>38</v>
      </c>
      <c r="BG100" t="s">
        <v>61</v>
      </c>
      <c r="BH100">
        <v>1</v>
      </c>
      <c r="BI100">
        <v>0</v>
      </c>
      <c r="BJ100">
        <v>1</v>
      </c>
      <c r="BK100">
        <v>1</v>
      </c>
      <c r="BL100">
        <v>1</v>
      </c>
      <c r="BM100">
        <v>0</v>
      </c>
      <c r="BN100">
        <v>1</v>
      </c>
      <c r="BO100">
        <v>1</v>
      </c>
      <c r="BP100">
        <v>0</v>
      </c>
      <c r="BQ100">
        <v>1</v>
      </c>
      <c r="BR100">
        <v>1</v>
      </c>
      <c r="BS100">
        <v>1</v>
      </c>
      <c r="BT100">
        <v>0</v>
      </c>
      <c r="BU100">
        <v>1</v>
      </c>
      <c r="BV100">
        <v>1</v>
      </c>
      <c r="BW100">
        <v>1</v>
      </c>
      <c r="BX100">
        <v>1</v>
      </c>
      <c r="BY100">
        <v>1</v>
      </c>
      <c r="BZ100">
        <v>1</v>
      </c>
      <c r="CA100">
        <v>1</v>
      </c>
      <c r="CB100">
        <v>1</v>
      </c>
      <c r="CC100">
        <v>17</v>
      </c>
    </row>
    <row r="101" spans="1:81" ht="12.75">
      <c r="A101" t="s">
        <v>97</v>
      </c>
      <c r="B101" s="1">
        <v>38308</v>
      </c>
      <c r="C101" s="2">
        <v>0.9352199074074075</v>
      </c>
      <c r="D101" t="s">
        <v>99</v>
      </c>
      <c r="E101">
        <v>18</v>
      </c>
      <c r="F101" t="s">
        <v>64</v>
      </c>
      <c r="G101">
        <v>12</v>
      </c>
      <c r="H101">
        <v>-1</v>
      </c>
      <c r="I101">
        <v>-1</v>
      </c>
      <c r="J101">
        <v>-1</v>
      </c>
      <c r="K101">
        <v>1</v>
      </c>
      <c r="L101">
        <v>-1</v>
      </c>
      <c r="M101">
        <v>-1</v>
      </c>
      <c r="N101">
        <v>-1</v>
      </c>
      <c r="O101">
        <v>-1</v>
      </c>
      <c r="P101">
        <v>-1</v>
      </c>
      <c r="Q101">
        <v>-1</v>
      </c>
      <c r="R101">
        <v>-1</v>
      </c>
      <c r="S101">
        <v>-1</v>
      </c>
      <c r="T101">
        <v>-1</v>
      </c>
      <c r="U101">
        <v>-1</v>
      </c>
      <c r="V101">
        <v>-1</v>
      </c>
      <c r="W101">
        <v>1</v>
      </c>
      <c r="X101">
        <v>-1</v>
      </c>
      <c r="Y101">
        <v>-1</v>
      </c>
      <c r="Z101">
        <v>-1</v>
      </c>
      <c r="AA101">
        <v>1</v>
      </c>
      <c r="AB101">
        <v>-1</v>
      </c>
      <c r="AC101" s="1">
        <v>38308</v>
      </c>
      <c r="AD101" s="2">
        <v>0.9480902777777778</v>
      </c>
      <c r="AE101" t="s">
        <v>95</v>
      </c>
      <c r="AF101">
        <v>18</v>
      </c>
      <c r="AG101" t="s">
        <v>64</v>
      </c>
      <c r="AH101">
        <v>12</v>
      </c>
      <c r="AI101">
        <v>-1</v>
      </c>
      <c r="AJ101">
        <v>1</v>
      </c>
      <c r="AK101">
        <v>-1</v>
      </c>
      <c r="AL101">
        <v>1</v>
      </c>
      <c r="AM101">
        <v>-1</v>
      </c>
      <c r="AN101">
        <v>-1</v>
      </c>
      <c r="AO101">
        <v>-1</v>
      </c>
      <c r="AP101">
        <v>-1</v>
      </c>
      <c r="AQ101">
        <v>-1</v>
      </c>
      <c r="AR101">
        <v>-1</v>
      </c>
      <c r="AS101">
        <v>-1</v>
      </c>
      <c r="AT101">
        <v>1</v>
      </c>
      <c r="AU101">
        <v>1</v>
      </c>
      <c r="AV101">
        <v>-1</v>
      </c>
      <c r="AW101">
        <v>1</v>
      </c>
      <c r="AX101">
        <v>1</v>
      </c>
      <c r="AY101">
        <v>1</v>
      </c>
      <c r="AZ101">
        <v>-1</v>
      </c>
      <c r="BA101">
        <v>1</v>
      </c>
      <c r="BB101">
        <v>1</v>
      </c>
      <c r="BC101">
        <v>-1</v>
      </c>
      <c r="BD101" t="s">
        <v>38</v>
      </c>
      <c r="BE101" t="s">
        <v>38</v>
      </c>
      <c r="BF101" t="s">
        <v>38</v>
      </c>
      <c r="BG101" t="s">
        <v>63</v>
      </c>
      <c r="BH101">
        <v>1</v>
      </c>
      <c r="BI101">
        <v>0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0</v>
      </c>
      <c r="BT101">
        <v>0</v>
      </c>
      <c r="BU101">
        <v>1</v>
      </c>
      <c r="BV101">
        <v>0</v>
      </c>
      <c r="BW101">
        <v>1</v>
      </c>
      <c r="BX101">
        <v>0</v>
      </c>
      <c r="BY101">
        <v>1</v>
      </c>
      <c r="BZ101">
        <v>0</v>
      </c>
      <c r="CA101">
        <v>1</v>
      </c>
      <c r="CB101">
        <v>1</v>
      </c>
      <c r="CC101">
        <v>15</v>
      </c>
    </row>
    <row r="102" spans="1:81" ht="12.75">
      <c r="A102" t="s">
        <v>97</v>
      </c>
      <c r="B102" s="1">
        <v>38309</v>
      </c>
      <c r="C102" s="2">
        <v>0.5361458333333333</v>
      </c>
      <c r="D102" t="s">
        <v>65</v>
      </c>
      <c r="E102">
        <v>18</v>
      </c>
      <c r="F102" t="s">
        <v>66</v>
      </c>
      <c r="G102">
        <v>12</v>
      </c>
      <c r="H102">
        <v>-1</v>
      </c>
      <c r="I102">
        <v>-1</v>
      </c>
      <c r="J102">
        <v>-1</v>
      </c>
      <c r="K102">
        <v>1</v>
      </c>
      <c r="L102">
        <v>-1</v>
      </c>
      <c r="M102">
        <v>-1</v>
      </c>
      <c r="N102">
        <v>-1</v>
      </c>
      <c r="O102">
        <v>-1</v>
      </c>
      <c r="P102">
        <v>-1</v>
      </c>
      <c r="Q102">
        <v>1</v>
      </c>
      <c r="R102">
        <v>1</v>
      </c>
      <c r="S102">
        <v>-1</v>
      </c>
      <c r="T102">
        <v>1</v>
      </c>
      <c r="U102">
        <v>-1</v>
      </c>
      <c r="V102">
        <v>1</v>
      </c>
      <c r="W102">
        <v>1</v>
      </c>
      <c r="X102">
        <v>1</v>
      </c>
      <c r="Y102">
        <v>-1</v>
      </c>
      <c r="Z102">
        <v>1</v>
      </c>
      <c r="AA102">
        <v>-1</v>
      </c>
      <c r="AB102">
        <v>-1</v>
      </c>
      <c r="AC102" s="1">
        <v>38309</v>
      </c>
      <c r="AD102" s="2">
        <v>0.5570833333333333</v>
      </c>
      <c r="AE102" t="s">
        <v>65</v>
      </c>
      <c r="AF102">
        <v>18</v>
      </c>
      <c r="AG102" t="s">
        <v>66</v>
      </c>
      <c r="AH102">
        <v>12</v>
      </c>
      <c r="AI102">
        <v>-1</v>
      </c>
      <c r="AJ102">
        <v>-1</v>
      </c>
      <c r="AK102">
        <v>-1</v>
      </c>
      <c r="AL102" s="3">
        <v>-1</v>
      </c>
      <c r="AM102">
        <v>-1</v>
      </c>
      <c r="AN102">
        <v>-1</v>
      </c>
      <c r="AO102">
        <v>-1</v>
      </c>
      <c r="AP102">
        <v>-1</v>
      </c>
      <c r="AQ102">
        <v>-1</v>
      </c>
      <c r="AR102">
        <v>-1</v>
      </c>
      <c r="AS102">
        <v>-1</v>
      </c>
      <c r="AT102">
        <v>-1</v>
      </c>
      <c r="AU102">
        <v>1</v>
      </c>
      <c r="AV102">
        <v>-1</v>
      </c>
      <c r="AW102">
        <v>1</v>
      </c>
      <c r="AX102">
        <v>1</v>
      </c>
      <c r="AY102">
        <v>1</v>
      </c>
      <c r="AZ102">
        <v>-1</v>
      </c>
      <c r="BA102">
        <v>-1</v>
      </c>
      <c r="BB102">
        <v>1</v>
      </c>
      <c r="BC102">
        <v>-1</v>
      </c>
      <c r="BD102" t="s">
        <v>38</v>
      </c>
      <c r="BE102" t="s">
        <v>38</v>
      </c>
      <c r="BF102" t="s">
        <v>38</v>
      </c>
      <c r="BG102" t="s">
        <v>63</v>
      </c>
      <c r="BH102">
        <v>1</v>
      </c>
      <c r="BI102">
        <v>1</v>
      </c>
      <c r="BJ102">
        <v>1</v>
      </c>
      <c r="BK102">
        <v>0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0</v>
      </c>
      <c r="BR102">
        <v>0</v>
      </c>
      <c r="BS102">
        <v>1</v>
      </c>
      <c r="BT102">
        <v>1</v>
      </c>
      <c r="BU102">
        <v>1</v>
      </c>
      <c r="BV102">
        <v>1</v>
      </c>
      <c r="BW102">
        <v>1</v>
      </c>
      <c r="BX102">
        <v>1</v>
      </c>
      <c r="BY102">
        <v>1</v>
      </c>
      <c r="BZ102">
        <v>0</v>
      </c>
      <c r="CA102">
        <v>0</v>
      </c>
      <c r="CB102">
        <v>1</v>
      </c>
      <c r="CC102">
        <v>16</v>
      </c>
    </row>
    <row r="103" spans="1:81" ht="12.75">
      <c r="A103" t="s">
        <v>97</v>
      </c>
      <c r="B103" s="1">
        <v>38309</v>
      </c>
      <c r="C103" s="2">
        <v>0.6837847222222222</v>
      </c>
      <c r="D103" t="s">
        <v>99</v>
      </c>
      <c r="E103">
        <v>18</v>
      </c>
      <c r="F103" t="s">
        <v>64</v>
      </c>
      <c r="G103">
        <v>12</v>
      </c>
      <c r="H103">
        <v>-1</v>
      </c>
      <c r="I103">
        <v>-1</v>
      </c>
      <c r="J103">
        <v>-1</v>
      </c>
      <c r="K103">
        <v>1</v>
      </c>
      <c r="L103">
        <v>-1</v>
      </c>
      <c r="M103">
        <v>-1</v>
      </c>
      <c r="N103">
        <v>-1</v>
      </c>
      <c r="O103">
        <v>-1</v>
      </c>
      <c r="P103">
        <v>1</v>
      </c>
      <c r="Q103">
        <v>-1</v>
      </c>
      <c r="R103">
        <v>-1</v>
      </c>
      <c r="S103">
        <v>1</v>
      </c>
      <c r="T103">
        <v>-1</v>
      </c>
      <c r="U103">
        <v>-1</v>
      </c>
      <c r="V103">
        <v>1</v>
      </c>
      <c r="W103">
        <v>1</v>
      </c>
      <c r="X103">
        <v>-1</v>
      </c>
      <c r="Y103">
        <v>-1</v>
      </c>
      <c r="Z103">
        <v>1</v>
      </c>
      <c r="AA103">
        <v>1</v>
      </c>
      <c r="AB103">
        <v>-1</v>
      </c>
      <c r="AC103" s="1">
        <v>38309</v>
      </c>
      <c r="AD103" s="2">
        <v>0.7023032407407408</v>
      </c>
      <c r="AE103" t="s">
        <v>99</v>
      </c>
      <c r="AF103">
        <v>18</v>
      </c>
      <c r="AG103" t="s">
        <v>64</v>
      </c>
      <c r="AH103">
        <v>12</v>
      </c>
      <c r="AI103">
        <v>-1</v>
      </c>
      <c r="AJ103">
        <v>-1</v>
      </c>
      <c r="AK103">
        <v>-1</v>
      </c>
      <c r="AL103">
        <v>1</v>
      </c>
      <c r="AM103">
        <v>-1</v>
      </c>
      <c r="AN103">
        <v>-1</v>
      </c>
      <c r="AO103">
        <v>-1</v>
      </c>
      <c r="AP103">
        <v>-1</v>
      </c>
      <c r="AQ103">
        <v>-1</v>
      </c>
      <c r="AR103">
        <v>-1</v>
      </c>
      <c r="AS103">
        <v>-1</v>
      </c>
      <c r="AT103">
        <v>-1</v>
      </c>
      <c r="AU103">
        <v>1</v>
      </c>
      <c r="AV103">
        <v>-1</v>
      </c>
      <c r="AW103">
        <v>-1</v>
      </c>
      <c r="AX103">
        <v>1</v>
      </c>
      <c r="AY103">
        <v>1</v>
      </c>
      <c r="AZ103">
        <v>-1</v>
      </c>
      <c r="BA103">
        <v>-1</v>
      </c>
      <c r="BB103">
        <v>1</v>
      </c>
      <c r="BC103">
        <v>-1</v>
      </c>
      <c r="BD103" t="s">
        <v>38</v>
      </c>
      <c r="BE103" t="s">
        <v>38</v>
      </c>
      <c r="BF103" t="s">
        <v>38</v>
      </c>
      <c r="BG103" t="s">
        <v>61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0</v>
      </c>
      <c r="BQ103">
        <v>1</v>
      </c>
      <c r="BR103">
        <v>1</v>
      </c>
      <c r="BS103">
        <v>0</v>
      </c>
      <c r="BT103">
        <v>0</v>
      </c>
      <c r="BU103">
        <v>1</v>
      </c>
      <c r="BV103">
        <v>0</v>
      </c>
      <c r="BW103">
        <v>1</v>
      </c>
      <c r="BX103">
        <v>0</v>
      </c>
      <c r="BY103">
        <v>1</v>
      </c>
      <c r="BZ103">
        <v>0</v>
      </c>
      <c r="CA103">
        <v>1</v>
      </c>
      <c r="CB103">
        <v>1</v>
      </c>
      <c r="CC103">
        <v>15</v>
      </c>
    </row>
    <row r="104" spans="1:81" ht="12.75">
      <c r="A104" t="s">
        <v>97</v>
      </c>
      <c r="B104" s="1">
        <v>38308</v>
      </c>
      <c r="C104" s="2">
        <v>0.6134953703703704</v>
      </c>
      <c r="D104" t="s">
        <v>65</v>
      </c>
      <c r="E104">
        <v>19</v>
      </c>
      <c r="F104" t="s">
        <v>64</v>
      </c>
      <c r="G104">
        <v>12</v>
      </c>
      <c r="H104">
        <v>-1</v>
      </c>
      <c r="I104">
        <v>-1</v>
      </c>
      <c r="J104">
        <v>-1</v>
      </c>
      <c r="K104">
        <v>1</v>
      </c>
      <c r="L104">
        <v>-1</v>
      </c>
      <c r="M104">
        <v>-1</v>
      </c>
      <c r="N104">
        <v>-1</v>
      </c>
      <c r="O104">
        <v>-1</v>
      </c>
      <c r="P104">
        <v>1</v>
      </c>
      <c r="Q104">
        <v>-1</v>
      </c>
      <c r="R104">
        <v>1</v>
      </c>
      <c r="S104">
        <v>1</v>
      </c>
      <c r="T104">
        <v>-1</v>
      </c>
      <c r="U104">
        <v>-1</v>
      </c>
      <c r="V104">
        <v>1</v>
      </c>
      <c r="W104">
        <v>1</v>
      </c>
      <c r="X104">
        <v>1</v>
      </c>
      <c r="Y104">
        <v>-1</v>
      </c>
      <c r="Z104">
        <v>1</v>
      </c>
      <c r="AA104">
        <v>1</v>
      </c>
      <c r="AB104">
        <v>-1</v>
      </c>
      <c r="AC104" s="1">
        <v>38308</v>
      </c>
      <c r="AD104" s="2">
        <v>0.6339930555555555</v>
      </c>
      <c r="AE104" t="s">
        <v>65</v>
      </c>
      <c r="AF104">
        <v>19</v>
      </c>
      <c r="AG104" t="s">
        <v>64</v>
      </c>
      <c r="AH104">
        <v>12</v>
      </c>
      <c r="AI104">
        <v>-1</v>
      </c>
      <c r="AJ104">
        <v>-1</v>
      </c>
      <c r="AK104">
        <v>-1</v>
      </c>
      <c r="AL104">
        <v>1</v>
      </c>
      <c r="AM104">
        <v>-1</v>
      </c>
      <c r="AN104">
        <v>1</v>
      </c>
      <c r="AO104">
        <v>-1</v>
      </c>
      <c r="AP104">
        <v>1</v>
      </c>
      <c r="AQ104">
        <v>1</v>
      </c>
      <c r="AR104">
        <v>-1</v>
      </c>
      <c r="AS104">
        <v>-1</v>
      </c>
      <c r="AT104">
        <v>1</v>
      </c>
      <c r="AU104">
        <v>-1</v>
      </c>
      <c r="AV104">
        <v>-1</v>
      </c>
      <c r="AW104">
        <v>1</v>
      </c>
      <c r="AX104">
        <v>1</v>
      </c>
      <c r="AY104">
        <v>1</v>
      </c>
      <c r="AZ104">
        <v>-1</v>
      </c>
      <c r="BA104">
        <v>1</v>
      </c>
      <c r="BB104">
        <v>1</v>
      </c>
      <c r="BC104">
        <v>1</v>
      </c>
      <c r="BD104" t="s">
        <v>38</v>
      </c>
      <c r="BE104" t="s">
        <v>38</v>
      </c>
      <c r="BF104" t="s">
        <v>38</v>
      </c>
      <c r="BG104" t="s">
        <v>63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0</v>
      </c>
      <c r="BN104">
        <v>1</v>
      </c>
      <c r="BO104">
        <v>0</v>
      </c>
      <c r="BP104">
        <v>1</v>
      </c>
      <c r="BQ104">
        <v>1</v>
      </c>
      <c r="BR104">
        <v>0</v>
      </c>
      <c r="BS104">
        <v>1</v>
      </c>
      <c r="BT104">
        <v>1</v>
      </c>
      <c r="BU104">
        <v>1</v>
      </c>
      <c r="BV104">
        <v>1</v>
      </c>
      <c r="BW104">
        <v>1</v>
      </c>
      <c r="BX104">
        <v>1</v>
      </c>
      <c r="BY104">
        <v>1</v>
      </c>
      <c r="BZ104">
        <v>1</v>
      </c>
      <c r="CA104">
        <v>1</v>
      </c>
      <c r="CB104">
        <v>0</v>
      </c>
      <c r="CC104">
        <v>17</v>
      </c>
    </row>
    <row r="105" spans="1:81" ht="12.75">
      <c r="A105" t="s">
        <v>97</v>
      </c>
      <c r="B105" s="1">
        <v>38307</v>
      </c>
      <c r="C105" s="2">
        <v>0.743263888888889</v>
      </c>
      <c r="D105" t="s">
        <v>65</v>
      </c>
      <c r="E105">
        <v>18</v>
      </c>
      <c r="F105" t="s">
        <v>64</v>
      </c>
      <c r="G105">
        <v>12</v>
      </c>
      <c r="H105">
        <v>-1</v>
      </c>
      <c r="I105">
        <v>-1</v>
      </c>
      <c r="J105">
        <v>-1</v>
      </c>
      <c r="K105">
        <v>1</v>
      </c>
      <c r="L105">
        <v>-1</v>
      </c>
      <c r="M105">
        <v>-1</v>
      </c>
      <c r="N105">
        <v>1</v>
      </c>
      <c r="O105">
        <v>-1</v>
      </c>
      <c r="P105">
        <v>-1</v>
      </c>
      <c r="Q105">
        <v>-1</v>
      </c>
      <c r="R105">
        <v>-1</v>
      </c>
      <c r="S105">
        <v>-1</v>
      </c>
      <c r="T105">
        <v>1</v>
      </c>
      <c r="U105">
        <v>-1</v>
      </c>
      <c r="V105">
        <v>1</v>
      </c>
      <c r="W105">
        <v>1</v>
      </c>
      <c r="X105">
        <v>1</v>
      </c>
      <c r="Y105">
        <v>-1</v>
      </c>
      <c r="Z105">
        <v>1</v>
      </c>
      <c r="AA105">
        <v>-1</v>
      </c>
      <c r="AB105">
        <v>-1</v>
      </c>
      <c r="AC105" s="1">
        <v>38308</v>
      </c>
      <c r="AD105" s="2">
        <v>0.7814699074074074</v>
      </c>
      <c r="AE105" t="s">
        <v>65</v>
      </c>
      <c r="AF105">
        <v>18</v>
      </c>
      <c r="AG105" t="s">
        <v>64</v>
      </c>
      <c r="AH105">
        <v>12</v>
      </c>
      <c r="AI105">
        <v>-1</v>
      </c>
      <c r="AJ105">
        <v>-1</v>
      </c>
      <c r="AK105">
        <v>-1</v>
      </c>
      <c r="AL105">
        <v>1</v>
      </c>
      <c r="AM105">
        <v>-1</v>
      </c>
      <c r="AN105">
        <v>-1</v>
      </c>
      <c r="AO105">
        <v>1</v>
      </c>
      <c r="AP105">
        <v>-1</v>
      </c>
      <c r="AQ105">
        <v>-1</v>
      </c>
      <c r="AR105">
        <v>-1</v>
      </c>
      <c r="AS105">
        <v>-1</v>
      </c>
      <c r="AT105">
        <v>-1</v>
      </c>
      <c r="AU105">
        <v>1</v>
      </c>
      <c r="AV105">
        <v>-1</v>
      </c>
      <c r="AW105">
        <v>-1</v>
      </c>
      <c r="AX105">
        <v>-1</v>
      </c>
      <c r="AY105">
        <v>1</v>
      </c>
      <c r="AZ105">
        <v>-1</v>
      </c>
      <c r="BA105">
        <v>-1</v>
      </c>
      <c r="BB105">
        <v>-1</v>
      </c>
      <c r="BC105">
        <v>-1</v>
      </c>
      <c r="BD105" t="s">
        <v>38</v>
      </c>
      <c r="BE105" t="s">
        <v>38</v>
      </c>
      <c r="BF105" t="s">
        <v>38</v>
      </c>
      <c r="BG105" t="s">
        <v>63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T105">
        <v>1</v>
      </c>
      <c r="BU105">
        <v>1</v>
      </c>
      <c r="BV105">
        <v>0</v>
      </c>
      <c r="BW105">
        <v>0</v>
      </c>
      <c r="BX105">
        <v>1</v>
      </c>
      <c r="BY105">
        <v>1</v>
      </c>
      <c r="BZ105">
        <v>0</v>
      </c>
      <c r="CA105">
        <v>1</v>
      </c>
      <c r="CB105">
        <v>1</v>
      </c>
      <c r="CC105">
        <v>18</v>
      </c>
    </row>
    <row r="106" spans="1:81" ht="12.75">
      <c r="A106" t="s">
        <v>97</v>
      </c>
      <c r="B106" s="1">
        <v>38308</v>
      </c>
      <c r="C106" s="2">
        <v>0.0953125</v>
      </c>
      <c r="D106" t="s">
        <v>65</v>
      </c>
      <c r="E106">
        <v>18</v>
      </c>
      <c r="F106" t="s">
        <v>64</v>
      </c>
      <c r="G106">
        <v>12</v>
      </c>
      <c r="H106">
        <v>-1</v>
      </c>
      <c r="I106">
        <v>-1</v>
      </c>
      <c r="J106">
        <v>-1</v>
      </c>
      <c r="K106">
        <v>1</v>
      </c>
      <c r="L106">
        <v>-1</v>
      </c>
      <c r="M106">
        <v>1</v>
      </c>
      <c r="N106">
        <v>1</v>
      </c>
      <c r="O106">
        <v>1</v>
      </c>
      <c r="P106">
        <v>-1</v>
      </c>
      <c r="Q106">
        <v>1</v>
      </c>
      <c r="R106">
        <v>-1</v>
      </c>
      <c r="S106">
        <v>1</v>
      </c>
      <c r="T106">
        <v>-1</v>
      </c>
      <c r="U106">
        <v>-1</v>
      </c>
      <c r="V106">
        <v>1</v>
      </c>
      <c r="W106">
        <v>1</v>
      </c>
      <c r="X106">
        <v>-1</v>
      </c>
      <c r="Y106">
        <v>1</v>
      </c>
      <c r="Z106">
        <v>-1</v>
      </c>
      <c r="AA106">
        <v>-1</v>
      </c>
      <c r="AB106">
        <v>-1</v>
      </c>
      <c r="AC106" s="1">
        <v>38308</v>
      </c>
      <c r="AD106" s="2">
        <v>0.951736111111111</v>
      </c>
      <c r="AE106" t="s">
        <v>65</v>
      </c>
      <c r="AF106">
        <v>18</v>
      </c>
      <c r="AG106" t="s">
        <v>64</v>
      </c>
      <c r="AH106">
        <v>12</v>
      </c>
      <c r="AI106">
        <v>-1</v>
      </c>
      <c r="AJ106">
        <v>-1</v>
      </c>
      <c r="AK106">
        <v>-1</v>
      </c>
      <c r="AL106" s="3">
        <v>-1</v>
      </c>
      <c r="AM106">
        <v>-1</v>
      </c>
      <c r="AN106">
        <v>1</v>
      </c>
      <c r="AO106">
        <v>1</v>
      </c>
      <c r="AP106">
        <v>1</v>
      </c>
      <c r="AQ106">
        <v>-1</v>
      </c>
      <c r="AR106">
        <v>-1</v>
      </c>
      <c r="AS106">
        <v>-1</v>
      </c>
      <c r="AT106">
        <v>1</v>
      </c>
      <c r="AU106">
        <v>-1</v>
      </c>
      <c r="AV106">
        <v>-1</v>
      </c>
      <c r="AW106">
        <v>1</v>
      </c>
      <c r="AX106">
        <v>-1</v>
      </c>
      <c r="AY106">
        <v>1</v>
      </c>
      <c r="AZ106">
        <v>-1</v>
      </c>
      <c r="BA106">
        <v>1</v>
      </c>
      <c r="BB106">
        <v>-1</v>
      </c>
      <c r="BC106">
        <v>-1</v>
      </c>
      <c r="BD106" t="s">
        <v>38</v>
      </c>
      <c r="BE106" t="s">
        <v>38</v>
      </c>
      <c r="BF106" t="s">
        <v>38</v>
      </c>
      <c r="BG106" t="s">
        <v>63</v>
      </c>
      <c r="BH106">
        <v>1</v>
      </c>
      <c r="BI106">
        <v>1</v>
      </c>
      <c r="BJ106">
        <v>1</v>
      </c>
      <c r="BK106">
        <v>0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0</v>
      </c>
      <c r="BR106">
        <v>1</v>
      </c>
      <c r="BS106">
        <v>1</v>
      </c>
      <c r="BT106">
        <v>1</v>
      </c>
      <c r="BU106">
        <v>1</v>
      </c>
      <c r="BV106">
        <v>1</v>
      </c>
      <c r="BW106">
        <v>0</v>
      </c>
      <c r="BX106">
        <v>0</v>
      </c>
      <c r="BY106">
        <v>0</v>
      </c>
      <c r="BZ106">
        <v>0</v>
      </c>
      <c r="CA106">
        <v>1</v>
      </c>
      <c r="CB106">
        <v>1</v>
      </c>
      <c r="CC106">
        <v>15</v>
      </c>
    </row>
    <row r="107" spans="1:81" ht="12.75">
      <c r="A107" t="s">
        <v>97</v>
      </c>
      <c r="B107" s="1">
        <v>38307</v>
      </c>
      <c r="C107" s="2">
        <v>0.6966550925925926</v>
      </c>
      <c r="D107" t="s">
        <v>65</v>
      </c>
      <c r="E107">
        <v>18</v>
      </c>
      <c r="F107" t="s">
        <v>64</v>
      </c>
      <c r="G107">
        <v>12</v>
      </c>
      <c r="H107">
        <v>-1</v>
      </c>
      <c r="I107">
        <v>-1</v>
      </c>
      <c r="J107">
        <v>-1</v>
      </c>
      <c r="K107">
        <v>1</v>
      </c>
      <c r="L107">
        <v>-1</v>
      </c>
      <c r="M107">
        <v>-1</v>
      </c>
      <c r="N107">
        <v>1</v>
      </c>
      <c r="O107">
        <v>-1</v>
      </c>
      <c r="P107">
        <v>-1</v>
      </c>
      <c r="Q107">
        <v>-1</v>
      </c>
      <c r="R107">
        <v>-1</v>
      </c>
      <c r="S107">
        <v>1</v>
      </c>
      <c r="T107">
        <v>1</v>
      </c>
      <c r="U107">
        <v>-1</v>
      </c>
      <c r="V107">
        <v>1</v>
      </c>
      <c r="W107">
        <v>1</v>
      </c>
      <c r="X107">
        <v>1</v>
      </c>
      <c r="Y107">
        <v>-1</v>
      </c>
      <c r="Z107">
        <v>-1</v>
      </c>
      <c r="AA107">
        <v>1</v>
      </c>
      <c r="AB107">
        <v>-1</v>
      </c>
      <c r="AC107" s="1">
        <v>38308</v>
      </c>
      <c r="AD107" s="2">
        <v>0.7734606481481481</v>
      </c>
      <c r="AE107" t="s">
        <v>96</v>
      </c>
      <c r="AF107">
        <v>18</v>
      </c>
      <c r="AG107" t="s">
        <v>64</v>
      </c>
      <c r="AH107">
        <v>12</v>
      </c>
      <c r="AI107">
        <v>-1</v>
      </c>
      <c r="AJ107">
        <v>1</v>
      </c>
      <c r="AK107">
        <v>-1</v>
      </c>
      <c r="AL107">
        <v>1</v>
      </c>
      <c r="AM107">
        <v>1</v>
      </c>
      <c r="AN107">
        <v>-1</v>
      </c>
      <c r="AO107">
        <v>-1</v>
      </c>
      <c r="AP107">
        <v>-1</v>
      </c>
      <c r="AQ107">
        <v>1</v>
      </c>
      <c r="AR107">
        <v>-1</v>
      </c>
      <c r="AS107">
        <v>-1</v>
      </c>
      <c r="AT107">
        <v>1</v>
      </c>
      <c r="AU107">
        <v>1</v>
      </c>
      <c r="AV107">
        <v>-1</v>
      </c>
      <c r="AW107">
        <v>1</v>
      </c>
      <c r="AX107">
        <v>1</v>
      </c>
      <c r="AY107">
        <v>-1</v>
      </c>
      <c r="AZ107">
        <v>-1</v>
      </c>
      <c r="BA107">
        <v>-1</v>
      </c>
      <c r="BB107">
        <v>1</v>
      </c>
      <c r="BC107">
        <v>-1</v>
      </c>
      <c r="BD107" t="s">
        <v>38</v>
      </c>
      <c r="BE107" t="s">
        <v>38</v>
      </c>
      <c r="BF107" t="s">
        <v>38</v>
      </c>
      <c r="BG107" t="s">
        <v>63</v>
      </c>
      <c r="BH107">
        <v>1</v>
      </c>
      <c r="BI107">
        <v>0</v>
      </c>
      <c r="BJ107">
        <v>1</v>
      </c>
      <c r="BK107">
        <v>1</v>
      </c>
      <c r="BL107">
        <v>0</v>
      </c>
      <c r="BM107">
        <v>1</v>
      </c>
      <c r="BN107">
        <v>0</v>
      </c>
      <c r="BO107">
        <v>1</v>
      </c>
      <c r="BP107">
        <v>0</v>
      </c>
      <c r="BQ107">
        <v>1</v>
      </c>
      <c r="BR107">
        <v>1</v>
      </c>
      <c r="BS107">
        <v>1</v>
      </c>
      <c r="BT107">
        <v>1</v>
      </c>
      <c r="BU107">
        <v>1</v>
      </c>
      <c r="BV107">
        <v>1</v>
      </c>
      <c r="BW107">
        <v>1</v>
      </c>
      <c r="BX107">
        <v>0</v>
      </c>
      <c r="BY107">
        <v>1</v>
      </c>
      <c r="BZ107">
        <v>1</v>
      </c>
      <c r="CA107">
        <v>1</v>
      </c>
      <c r="CB107">
        <v>1</v>
      </c>
      <c r="CC107">
        <v>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Decision Research Center, Fullerton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H. Birnbaum</dc:creator>
  <cp:keywords/>
  <dc:description/>
  <cp:lastModifiedBy>Michael H. Birnbaum</cp:lastModifiedBy>
  <dcterms:created xsi:type="dcterms:W3CDTF">2004-10-08T18:14:01Z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